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 tabRatio="719" activeTab="1"/>
  </bookViews>
  <sheets>
    <sheet name="rennerstabel" sheetId="1" r:id="rId1"/>
    <sheet name="Bekijken" sheetId="4" r:id="rId2"/>
    <sheet name="inschrijfformulier" sheetId="2" state="hidden" r:id="rId3"/>
    <sheet name="Deelnemers" sheetId="3" r:id="rId4"/>
    <sheet name="individueleranglijst" sheetId="7" r:id="rId5"/>
    <sheet name="ploegenranglijst" sheetId="5" r:id="rId6"/>
    <sheet name="zoeken op dag en eind succes" sheetId="6" state="hidden" r:id="rId7"/>
  </sheets>
  <calcPr calcId="125725"/>
  <pivotCaches>
    <pivotCache cacheId="0" r:id="rId8"/>
    <pivotCache cacheId="79" r:id="rId9"/>
  </pivotCaches>
</workbook>
</file>

<file path=xl/calcChain.xml><?xml version="1.0" encoding="utf-8"?>
<calcChain xmlns="http://schemas.openxmlformats.org/spreadsheetml/2006/main">
  <c r="N96" i="4"/>
  <c r="N97"/>
  <c r="AL67" i="3" l="1"/>
  <c r="N95" i="4" l="1"/>
  <c r="AL66" i="3" l="1"/>
  <c r="N94" i="4" s="1"/>
  <c r="AL65" i="3" l="1"/>
  <c r="N93" i="4" s="1"/>
  <c r="AL64" i="3"/>
  <c r="N92" i="4" s="1"/>
  <c r="AL63" i="3" l="1"/>
  <c r="N91" i="4" s="1"/>
  <c r="AL62" i="3" l="1"/>
  <c r="N90" i="4" s="1"/>
  <c r="AL61" i="3" l="1"/>
  <c r="N89" i="4" s="1"/>
  <c r="AL60" i="3"/>
  <c r="N88" i="4" s="1"/>
  <c r="AL59" i="3"/>
  <c r="N87" i="4" s="1"/>
  <c r="AL58" i="3"/>
  <c r="N86" i="4" s="1"/>
  <c r="AL57" i="3" l="1"/>
  <c r="N85" i="4" s="1"/>
  <c r="AL56" i="3"/>
  <c r="N84" i="4" s="1"/>
  <c r="AL55" i="3"/>
  <c r="N83" i="4" s="1"/>
  <c r="AL54" i="3"/>
  <c r="N82" i="4" s="1"/>
  <c r="AL53" i="3"/>
  <c r="N81" i="4" s="1"/>
  <c r="AL52" i="3" l="1"/>
  <c r="N80" i="4" s="1"/>
  <c r="AL51" i="3"/>
  <c r="N79" i="4" s="1"/>
  <c r="AL50" i="3"/>
  <c r="N78" i="4" s="1"/>
  <c r="AL49" i="3"/>
  <c r="N77" i="4" s="1"/>
  <c r="AL47" i="3" l="1"/>
  <c r="N75" i="4" s="1"/>
  <c r="AL48" i="3"/>
  <c r="N76" i="4" s="1"/>
  <c r="N98" l="1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AL36" i="3" l="1"/>
  <c r="N64" i="4" s="1"/>
  <c r="AL37" i="3"/>
  <c r="N65" i="4" s="1"/>
  <c r="AL38" i="3"/>
  <c r="N66" i="4" s="1"/>
  <c r="AL39" i="3"/>
  <c r="N67" i="4" s="1"/>
  <c r="AL40" i="3"/>
  <c r="N68" i="4" s="1"/>
  <c r="AL41" i="3"/>
  <c r="N69" i="4" s="1"/>
  <c r="AL42" i="3"/>
  <c r="N70" i="4" s="1"/>
  <c r="AL43" i="3"/>
  <c r="N71" i="4" s="1"/>
  <c r="AL44" i="3"/>
  <c r="N72" i="4" s="1"/>
  <c r="AL45" i="3"/>
  <c r="N73" i="4" s="1"/>
  <c r="AL46" i="3"/>
  <c r="N74" i="4" s="1"/>
  <c r="AL35" i="3"/>
  <c r="N63" i="4" s="1"/>
  <c r="AL34" i="3"/>
  <c r="AL33" l="1"/>
  <c r="N61" i="4" s="1"/>
  <c r="N62"/>
  <c r="AL2" i="3"/>
  <c r="N30" i="4" s="1"/>
  <c r="AL3" i="3"/>
  <c r="N31" i="4" s="1"/>
  <c r="AL4" i="3"/>
  <c r="N32" i="4" s="1"/>
  <c r="AL5" i="3"/>
  <c r="N33" i="4" s="1"/>
  <c r="AL6" i="3"/>
  <c r="N34" i="4" s="1"/>
  <c r="AL7" i="3"/>
  <c r="N35" i="4" s="1"/>
  <c r="AL8" i="3"/>
  <c r="N36" i="4" s="1"/>
  <c r="AL9" i="3"/>
  <c r="N37" i="4" s="1"/>
  <c r="AL10" i="3"/>
  <c r="N38" i="4" s="1"/>
  <c r="AL11" i="3"/>
  <c r="N39" i="4" s="1"/>
  <c r="AL12" i="3"/>
  <c r="N40" i="4" s="1"/>
  <c r="AL13" i="3"/>
  <c r="N41" i="4" s="1"/>
  <c r="AL14" i="3"/>
  <c r="N42" i="4" s="1"/>
  <c r="AL15" i="3"/>
  <c r="N43" i="4" s="1"/>
  <c r="AL16" i="3"/>
  <c r="N44" i="4" s="1"/>
  <c r="AL17" i="3"/>
  <c r="N45" i="4" s="1"/>
  <c r="AL18" i="3"/>
  <c r="N46" i="4" s="1"/>
  <c r="AL19" i="3"/>
  <c r="N47" i="4" s="1"/>
  <c r="AL20" i="3"/>
  <c r="N48" i="4" s="1"/>
  <c r="AL21" i="3"/>
  <c r="N49" i="4" s="1"/>
  <c r="AL22" i="3"/>
  <c r="N50" i="4" s="1"/>
  <c r="AL23" i="3"/>
  <c r="N51" i="4" s="1"/>
  <c r="AL24" i="3"/>
  <c r="N52" i="4" s="1"/>
  <c r="AL25" i="3"/>
  <c r="N53" i="4" s="1"/>
  <c r="AL26" i="3"/>
  <c r="N54" i="4" s="1"/>
  <c r="AL27" i="3"/>
  <c r="N55" i="4" s="1"/>
  <c r="AL28" i="3"/>
  <c r="N56" i="4" s="1"/>
  <c r="AL29" i="3"/>
  <c r="N57" i="4" s="1"/>
  <c r="AL30" i="3"/>
  <c r="N58" i="4" s="1"/>
  <c r="AL31" i="3"/>
  <c r="N59" i="4" s="1"/>
  <c r="AL32" i="3"/>
  <c r="N60" i="4" s="1"/>
  <c r="E2" l="1"/>
  <c r="E4" s="1"/>
  <c r="E8" l="1"/>
  <c r="L8" s="1"/>
  <c r="D267" i="1" l="1"/>
  <c r="I267" s="1"/>
  <c r="AL267"/>
  <c r="D155" l="1"/>
  <c r="D156"/>
  <c r="D157"/>
  <c r="D158"/>
  <c r="D159"/>
  <c r="D160"/>
  <c r="D161"/>
  <c r="D162"/>
  <c r="D163"/>
  <c r="D164"/>
  <c r="D165"/>
  <c r="D166"/>
  <c r="D167"/>
  <c r="D168"/>
  <c r="D169"/>
  <c r="D170"/>
  <c r="D171"/>
  <c r="I171" s="1"/>
  <c r="D172"/>
  <c r="I172" s="1"/>
  <c r="D173"/>
  <c r="I173" s="1"/>
  <c r="D174"/>
  <c r="I174" s="1"/>
  <c r="D175"/>
  <c r="I175" s="1"/>
  <c r="D176"/>
  <c r="I176" s="1"/>
  <c r="D177"/>
  <c r="I177" s="1"/>
  <c r="AD20" i="3" s="1"/>
  <c r="D178" i="1"/>
  <c r="I178" s="1"/>
  <c r="D179"/>
  <c r="I179" s="1"/>
  <c r="D180"/>
  <c r="I180" s="1"/>
  <c r="D181"/>
  <c r="I181" s="1"/>
  <c r="D182"/>
  <c r="I182" s="1"/>
  <c r="D183"/>
  <c r="I183" s="1"/>
  <c r="AH67" i="3" s="1"/>
  <c r="D184" i="1"/>
  <c r="I184" s="1"/>
  <c r="D185"/>
  <c r="I185" s="1"/>
  <c r="D186"/>
  <c r="I186" s="1"/>
  <c r="AI20" i="3" s="1"/>
  <c r="D187" i="1"/>
  <c r="D188"/>
  <c r="D189"/>
  <c r="D190"/>
  <c r="D191"/>
  <c r="D192"/>
  <c r="D193"/>
  <c r="D194"/>
  <c r="D195"/>
  <c r="D196"/>
  <c r="D197"/>
  <c r="D198"/>
  <c r="D199"/>
  <c r="D200"/>
  <c r="D201"/>
  <c r="D202"/>
  <c r="D203"/>
  <c r="I203" s="1"/>
  <c r="D204"/>
  <c r="I204" s="1"/>
  <c r="D205"/>
  <c r="I205" s="1"/>
  <c r="D206"/>
  <c r="I206" s="1"/>
  <c r="D207"/>
  <c r="I207" s="1"/>
  <c r="AJ27" i="3" s="1"/>
  <c r="D208" i="1"/>
  <c r="I208" s="1"/>
  <c r="D209"/>
  <c r="I209" s="1"/>
  <c r="D210"/>
  <c r="I210" s="1"/>
  <c r="D211"/>
  <c r="I211" s="1"/>
  <c r="D212"/>
  <c r="I212" s="1"/>
  <c r="D213"/>
  <c r="I213" s="1"/>
  <c r="D214"/>
  <c r="I214" s="1"/>
  <c r="D215"/>
  <c r="I215" s="1"/>
  <c r="D216"/>
  <c r="I216" s="1"/>
  <c r="D217"/>
  <c r="I217" s="1"/>
  <c r="D218"/>
  <c r="I218" s="1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I235" s="1"/>
  <c r="D236"/>
  <c r="I236" s="1"/>
  <c r="D237"/>
  <c r="I237" s="1"/>
  <c r="D238"/>
  <c r="I238" s="1"/>
  <c r="D239"/>
  <c r="I239" s="1"/>
  <c r="D240"/>
  <c r="I240" s="1"/>
  <c r="D241"/>
  <c r="I241" s="1"/>
  <c r="D242"/>
  <c r="I242" s="1"/>
  <c r="D243"/>
  <c r="I243" s="1"/>
  <c r="D244"/>
  <c r="I244" s="1"/>
  <c r="D245"/>
  <c r="I245" s="1"/>
  <c r="D246"/>
  <c r="I246" s="1"/>
  <c r="D247"/>
  <c r="I247" s="1"/>
  <c r="D248"/>
  <c r="I248" s="1"/>
  <c r="AB12" i="3" s="1"/>
  <c r="D249" i="1"/>
  <c r="I249" s="1"/>
  <c r="D250"/>
  <c r="I250" s="1"/>
  <c r="D251"/>
  <c r="D252"/>
  <c r="D253"/>
  <c r="D254"/>
  <c r="D255"/>
  <c r="D256"/>
  <c r="D257"/>
  <c r="D258"/>
  <c r="D259"/>
  <c r="D260"/>
  <c r="D261"/>
  <c r="D262"/>
  <c r="D263"/>
  <c r="D264"/>
  <c r="D265"/>
  <c r="D266"/>
  <c r="I155"/>
  <c r="I156"/>
  <c r="I157"/>
  <c r="I158"/>
  <c r="I159"/>
  <c r="I160"/>
  <c r="I161"/>
  <c r="I162"/>
  <c r="I163"/>
  <c r="I164"/>
  <c r="I165"/>
  <c r="I166"/>
  <c r="I167"/>
  <c r="I168"/>
  <c r="I169"/>
  <c r="I170"/>
  <c r="I187"/>
  <c r="I188"/>
  <c r="I189"/>
  <c r="I190"/>
  <c r="AD3" i="3" s="1"/>
  <c r="I191" i="1"/>
  <c r="I192"/>
  <c r="I193"/>
  <c r="I194"/>
  <c r="I195"/>
  <c r="I196"/>
  <c r="I197"/>
  <c r="I198"/>
  <c r="I199"/>
  <c r="I200"/>
  <c r="I201"/>
  <c r="I202"/>
  <c r="I219"/>
  <c r="AH61" i="3" s="1"/>
  <c r="I220" i="1"/>
  <c r="I221"/>
  <c r="I222"/>
  <c r="I223"/>
  <c r="I224"/>
  <c r="I225"/>
  <c r="I226"/>
  <c r="I227"/>
  <c r="I228"/>
  <c r="I229"/>
  <c r="I230"/>
  <c r="I231"/>
  <c r="I232"/>
  <c r="AD29" i="3" s="1"/>
  <c r="I233" i="1"/>
  <c r="I234"/>
  <c r="AJ61" i="3" s="1"/>
  <c r="I251" i="1"/>
  <c r="I252"/>
  <c r="I253"/>
  <c r="I254"/>
  <c r="I255"/>
  <c r="I256"/>
  <c r="I257"/>
  <c r="AB20" i="3" s="1"/>
  <c r="I258" i="1"/>
  <c r="I259"/>
  <c r="I260"/>
  <c r="I261"/>
  <c r="I262"/>
  <c r="I263"/>
  <c r="AJ52" i="3" s="1"/>
  <c r="I264" i="1"/>
  <c r="I265"/>
  <c r="I266"/>
  <c r="AL155"/>
  <c r="AL156"/>
  <c r="AL157"/>
  <c r="AL158"/>
  <c r="AL159"/>
  <c r="AL160"/>
  <c r="AL161"/>
  <c r="AL162"/>
  <c r="AL163"/>
  <c r="AL164"/>
  <c r="AL165"/>
  <c r="AL166"/>
  <c r="AL167"/>
  <c r="AL168"/>
  <c r="AL169"/>
  <c r="AL170"/>
  <c r="AL171"/>
  <c r="AL172"/>
  <c r="AL173"/>
  <c r="AL174"/>
  <c r="AL175"/>
  <c r="AL176"/>
  <c r="AL177"/>
  <c r="AL178"/>
  <c r="AL179"/>
  <c r="AL180"/>
  <c r="AL181"/>
  <c r="AL182"/>
  <c r="AL183"/>
  <c r="AL184"/>
  <c r="AL185"/>
  <c r="AL186"/>
  <c r="AL187"/>
  <c r="AL188"/>
  <c r="AL189"/>
  <c r="AL190"/>
  <c r="AL191"/>
  <c r="AL192"/>
  <c r="AL193"/>
  <c r="AL194"/>
  <c r="AL195"/>
  <c r="AL196"/>
  <c r="AL197"/>
  <c r="AL198"/>
  <c r="AL199"/>
  <c r="AL200"/>
  <c r="AL201"/>
  <c r="AL202"/>
  <c r="AL203"/>
  <c r="AL204"/>
  <c r="AL205"/>
  <c r="AL206"/>
  <c r="AL207"/>
  <c r="AL208"/>
  <c r="AL209"/>
  <c r="AL210"/>
  <c r="AL211"/>
  <c r="AL212"/>
  <c r="AL213"/>
  <c r="AL214"/>
  <c r="AL215"/>
  <c r="AL216"/>
  <c r="AL217"/>
  <c r="AL218"/>
  <c r="AL219"/>
  <c r="AL220"/>
  <c r="AL221"/>
  <c r="AL222"/>
  <c r="AL223"/>
  <c r="AL224"/>
  <c r="AL225"/>
  <c r="AL226"/>
  <c r="AL227"/>
  <c r="AL228"/>
  <c r="AL229"/>
  <c r="AL230"/>
  <c r="AL231"/>
  <c r="AL232"/>
  <c r="AL233"/>
  <c r="AL234"/>
  <c r="AL235"/>
  <c r="AL236"/>
  <c r="AL237"/>
  <c r="AL238"/>
  <c r="AL239"/>
  <c r="AL240"/>
  <c r="AL241"/>
  <c r="AL242"/>
  <c r="AL243"/>
  <c r="AL244"/>
  <c r="AL245"/>
  <c r="AL246"/>
  <c r="AL247"/>
  <c r="AL248"/>
  <c r="AL249"/>
  <c r="AL250"/>
  <c r="AL251"/>
  <c r="AL252"/>
  <c r="AL253"/>
  <c r="AL254"/>
  <c r="AL255"/>
  <c r="AL256"/>
  <c r="AL257"/>
  <c r="AL258"/>
  <c r="AL259"/>
  <c r="AL260"/>
  <c r="AL261"/>
  <c r="AL262"/>
  <c r="AL263"/>
  <c r="AL264"/>
  <c r="AL265"/>
  <c r="AL266"/>
  <c r="E22" i="4"/>
  <c r="L22" s="1"/>
  <c r="E21"/>
  <c r="L21" s="1"/>
  <c r="E20"/>
  <c r="L20" s="1"/>
  <c r="E19"/>
  <c r="L19" s="1"/>
  <c r="E18"/>
  <c r="L18" s="1"/>
  <c r="E17"/>
  <c r="L17" s="1"/>
  <c r="E16"/>
  <c r="L16" s="1"/>
  <c r="E15"/>
  <c r="L15" s="1"/>
  <c r="E14"/>
  <c r="L14" s="1"/>
  <c r="E13"/>
  <c r="E12"/>
  <c r="L12" s="1"/>
  <c r="E11"/>
  <c r="L11" s="1"/>
  <c r="E10"/>
  <c r="L10" s="1"/>
  <c r="E9"/>
  <c r="L9" s="1"/>
  <c r="E5"/>
  <c r="E6"/>
  <c r="I8" i="2"/>
  <c r="I9"/>
  <c r="I10"/>
  <c r="I11"/>
  <c r="I12"/>
  <c r="I13"/>
  <c r="I14"/>
  <c r="I15"/>
  <c r="I16"/>
  <c r="I17"/>
  <c r="I18"/>
  <c r="I19"/>
  <c r="I20"/>
  <c r="I21"/>
  <c r="G8"/>
  <c r="G9"/>
  <c r="G10"/>
  <c r="G11"/>
  <c r="G12"/>
  <c r="G13"/>
  <c r="G14"/>
  <c r="G15"/>
  <c r="G16"/>
  <c r="G17"/>
  <c r="G18"/>
  <c r="G19"/>
  <c r="G20"/>
  <c r="G21"/>
  <c r="AL3" i="1"/>
  <c r="AL4"/>
  <c r="AL5"/>
  <c r="L9" i="2" s="1"/>
  <c r="M9" s="1"/>
  <c r="AL6" i="1"/>
  <c r="L10" i="2" s="1"/>
  <c r="M10" s="1"/>
  <c r="AL7" i="1"/>
  <c r="L11" i="2" s="1"/>
  <c r="M11" s="1"/>
  <c r="AL8" i="1"/>
  <c r="L12" i="2" s="1"/>
  <c r="M12" s="1"/>
  <c r="AL9" i="1"/>
  <c r="L13" i="2" s="1"/>
  <c r="M13" s="1"/>
  <c r="AL10" i="1"/>
  <c r="L14" i="2" s="1"/>
  <c r="M14" s="1"/>
  <c r="AL11" i="1"/>
  <c r="AL12"/>
  <c r="AL13"/>
  <c r="L15" i="2" s="1"/>
  <c r="M15" s="1"/>
  <c r="AL14" i="1"/>
  <c r="L19" i="2" s="1"/>
  <c r="M19" s="1"/>
  <c r="AL15" i="1"/>
  <c r="AL16"/>
  <c r="AL17"/>
  <c r="L21" i="2" s="1"/>
  <c r="M21" s="1"/>
  <c r="AL18" i="1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L59"/>
  <c r="AL60"/>
  <c r="AL61"/>
  <c r="AL62"/>
  <c r="AL63"/>
  <c r="AL64"/>
  <c r="AL65"/>
  <c r="AL66"/>
  <c r="AL67"/>
  <c r="AL68"/>
  <c r="AL69"/>
  <c r="AL70"/>
  <c r="AL71"/>
  <c r="AL72"/>
  <c r="AL73"/>
  <c r="AL74"/>
  <c r="AL75"/>
  <c r="AL76"/>
  <c r="AL77"/>
  <c r="AL78"/>
  <c r="AL79"/>
  <c r="AL80"/>
  <c r="AL81"/>
  <c r="AL82"/>
  <c r="AL83"/>
  <c r="AL84"/>
  <c r="AL85"/>
  <c r="AL86"/>
  <c r="AL87"/>
  <c r="AL88"/>
  <c r="AL89"/>
  <c r="AL90"/>
  <c r="AL91"/>
  <c r="AL92"/>
  <c r="AL93"/>
  <c r="AL94"/>
  <c r="AL95"/>
  <c r="AL96"/>
  <c r="AL97"/>
  <c r="AL98"/>
  <c r="AL99"/>
  <c r="AL100"/>
  <c r="AL101"/>
  <c r="AL102"/>
  <c r="AL103"/>
  <c r="AL104"/>
  <c r="AL105"/>
  <c r="AL106"/>
  <c r="AL107"/>
  <c r="AL108"/>
  <c r="AL109"/>
  <c r="AL110"/>
  <c r="AL111"/>
  <c r="AL112"/>
  <c r="AL113"/>
  <c r="L16" i="2" s="1"/>
  <c r="M16" s="1"/>
  <c r="AL114" i="1"/>
  <c r="AL115"/>
  <c r="AL116"/>
  <c r="AL117"/>
  <c r="AL118"/>
  <c r="AL119"/>
  <c r="AL120"/>
  <c r="AL121"/>
  <c r="AL122"/>
  <c r="AL123"/>
  <c r="AL124"/>
  <c r="AL125"/>
  <c r="AL126"/>
  <c r="AL127"/>
  <c r="AL128"/>
  <c r="AL129"/>
  <c r="AL130"/>
  <c r="AL131"/>
  <c r="AL132"/>
  <c r="AL133"/>
  <c r="AL134"/>
  <c r="AL135"/>
  <c r="AL136"/>
  <c r="AL137"/>
  <c r="AL138"/>
  <c r="AL139"/>
  <c r="AL140"/>
  <c r="AL141"/>
  <c r="AL142"/>
  <c r="AL143"/>
  <c r="AL144"/>
  <c r="AL145"/>
  <c r="AL146"/>
  <c r="AL147"/>
  <c r="AL148"/>
  <c r="AL149"/>
  <c r="AL150"/>
  <c r="AL151"/>
  <c r="AL152"/>
  <c r="AL153"/>
  <c r="L18" i="2" s="1"/>
  <c r="M18" s="1"/>
  <c r="AL154" i="1"/>
  <c r="L17" i="2" s="1"/>
  <c r="M17" s="1"/>
  <c r="I7"/>
  <c r="G7"/>
  <c r="D154" i="1"/>
  <c r="I154" s="1"/>
  <c r="J17" i="2" s="1"/>
  <c r="D153" i="1"/>
  <c r="I153" s="1"/>
  <c r="J18" i="2" s="1"/>
  <c r="D85" i="1"/>
  <c r="I85" s="1"/>
  <c r="D86"/>
  <c r="I86" s="1"/>
  <c r="D87"/>
  <c r="I87" s="1"/>
  <c r="D88"/>
  <c r="I88" s="1"/>
  <c r="AF43" i="3" s="1"/>
  <c r="D89" i="1"/>
  <c r="I89" s="1"/>
  <c r="AG43" i="3" s="1"/>
  <c r="D90" i="1"/>
  <c r="I90" s="1"/>
  <c r="AG45" i="3" s="1"/>
  <c r="D91" i="1"/>
  <c r="I91" s="1"/>
  <c r="D92"/>
  <c r="I92" s="1"/>
  <c r="AE49" i="3" s="1"/>
  <c r="D93" i="1"/>
  <c r="I93" s="1"/>
  <c r="D94"/>
  <c r="I94" s="1"/>
  <c r="D95"/>
  <c r="I95" s="1"/>
  <c r="D96"/>
  <c r="I96" s="1"/>
  <c r="AC23" i="3" s="1"/>
  <c r="D97" i="1"/>
  <c r="I97" s="1"/>
  <c r="D98"/>
  <c r="I98" s="1"/>
  <c r="D99"/>
  <c r="I99" s="1"/>
  <c r="AD61" i="3" s="1"/>
  <c r="D100" i="1"/>
  <c r="I100" s="1"/>
  <c r="V56" i="3" s="1"/>
  <c r="D101" i="1"/>
  <c r="I101" s="1"/>
  <c r="D102"/>
  <c r="I102" s="1"/>
  <c r="AF67" i="3" s="1"/>
  <c r="D103" i="1"/>
  <c r="I103" s="1"/>
  <c r="D104"/>
  <c r="I104" s="1"/>
  <c r="AE45" i="3" s="1"/>
  <c r="D105" i="1"/>
  <c r="I105" s="1"/>
  <c r="D106"/>
  <c r="I106" s="1"/>
  <c r="D107"/>
  <c r="I107" s="1"/>
  <c r="D108"/>
  <c r="I108" s="1"/>
  <c r="D109"/>
  <c r="I109" s="1"/>
  <c r="D110"/>
  <c r="I110" s="1"/>
  <c r="D111"/>
  <c r="I111" s="1"/>
  <c r="AI67" i="3" s="1"/>
  <c r="D112" i="1"/>
  <c r="I112" s="1"/>
  <c r="AJ67" i="3" s="1"/>
  <c r="D113" i="1"/>
  <c r="I113" s="1"/>
  <c r="D114"/>
  <c r="I114" s="1"/>
  <c r="D115"/>
  <c r="I115" s="1"/>
  <c r="D116"/>
  <c r="I116" s="1"/>
  <c r="D117"/>
  <c r="I117" s="1"/>
  <c r="D118"/>
  <c r="I118" s="1"/>
  <c r="AG49" i="3" s="1"/>
  <c r="D119" i="1"/>
  <c r="I119" s="1"/>
  <c r="D120"/>
  <c r="I120" s="1"/>
  <c r="D121"/>
  <c r="I121" s="1"/>
  <c r="D122"/>
  <c r="I122" s="1"/>
  <c r="D123"/>
  <c r="I123" s="1"/>
  <c r="AB63" i="3" s="1"/>
  <c r="D124" i="1"/>
  <c r="I124" s="1"/>
  <c r="D125"/>
  <c r="I125" s="1"/>
  <c r="AB61" i="3" s="1"/>
  <c r="D126" i="1"/>
  <c r="I126" s="1"/>
  <c r="D127"/>
  <c r="I127" s="1"/>
  <c r="D128"/>
  <c r="I128" s="1"/>
  <c r="D129"/>
  <c r="I129" s="1"/>
  <c r="D130"/>
  <c r="I130" s="1"/>
  <c r="AJ29" i="3" s="1"/>
  <c r="D131" i="1"/>
  <c r="I131" s="1"/>
  <c r="D132"/>
  <c r="I132" s="1"/>
  <c r="D133"/>
  <c r="I133" s="1"/>
  <c r="D134"/>
  <c r="I134" s="1"/>
  <c r="D135"/>
  <c r="I135" s="1"/>
  <c r="D136"/>
  <c r="I136" s="1"/>
  <c r="X67" i="3" s="1"/>
  <c r="D137" i="1"/>
  <c r="I137" s="1"/>
  <c r="D138"/>
  <c r="I138" s="1"/>
  <c r="AA64" i="3" s="1"/>
  <c r="D139" i="1"/>
  <c r="I139" s="1"/>
  <c r="D140"/>
  <c r="I140" s="1"/>
  <c r="D141"/>
  <c r="I141" s="1"/>
  <c r="D142"/>
  <c r="I142" s="1"/>
  <c r="D143"/>
  <c r="I143" s="1"/>
  <c r="D144"/>
  <c r="I144" s="1"/>
  <c r="D145"/>
  <c r="I145" s="1"/>
  <c r="D146"/>
  <c r="I146" s="1"/>
  <c r="D147"/>
  <c r="I147" s="1"/>
  <c r="D148"/>
  <c r="I148" s="1"/>
  <c r="Y67" i="3" s="1"/>
  <c r="D149" i="1"/>
  <c r="I149" s="1"/>
  <c r="D150"/>
  <c r="I150" s="1"/>
  <c r="D151"/>
  <c r="I151" s="1"/>
  <c r="D152"/>
  <c r="I152" s="1"/>
  <c r="D79"/>
  <c r="D80"/>
  <c r="D81"/>
  <c r="I81" s="1"/>
  <c r="D82"/>
  <c r="I82" s="1"/>
  <c r="D83"/>
  <c r="D84"/>
  <c r="I84" s="1"/>
  <c r="I79"/>
  <c r="I80"/>
  <c r="AB32" i="3" s="1"/>
  <c r="I83" i="1"/>
  <c r="D3"/>
  <c r="I3" s="1"/>
  <c r="D4"/>
  <c r="I4" s="1"/>
  <c r="D5"/>
  <c r="I5" s="1"/>
  <c r="D6"/>
  <c r="I6" s="1"/>
  <c r="J10" i="2" s="1"/>
  <c r="D7" i="1"/>
  <c r="I7" s="1"/>
  <c r="D8"/>
  <c r="I8" s="1"/>
  <c r="J12" i="2" s="1"/>
  <c r="D9" i="1"/>
  <c r="I9" s="1"/>
  <c r="AH50" i="3" s="1"/>
  <c r="D10" i="1"/>
  <c r="I10" s="1"/>
  <c r="J14" i="2" s="1"/>
  <c r="D11" i="1"/>
  <c r="I11" s="1"/>
  <c r="AD47" i="3" s="1"/>
  <c r="D12" i="1"/>
  <c r="I12" s="1"/>
  <c r="D13"/>
  <c r="I13" s="1"/>
  <c r="J15" i="2" s="1"/>
  <c r="D14" i="1"/>
  <c r="I14" s="1"/>
  <c r="J19" i="2" s="1"/>
  <c r="D15" i="1"/>
  <c r="I15" s="1"/>
  <c r="D16"/>
  <c r="I16" s="1"/>
  <c r="D17"/>
  <c r="I17" s="1"/>
  <c r="J21" i="2" s="1"/>
  <c r="D18" i="1"/>
  <c r="I18" s="1"/>
  <c r="D19"/>
  <c r="I19" s="1"/>
  <c r="D20"/>
  <c r="I20" s="1"/>
  <c r="D21"/>
  <c r="I21" s="1"/>
  <c r="D22"/>
  <c r="I22" s="1"/>
  <c r="D23"/>
  <c r="I23" s="1"/>
  <c r="D24"/>
  <c r="I24" s="1"/>
  <c r="D25"/>
  <c r="I25" s="1"/>
  <c r="D26"/>
  <c r="I26" s="1"/>
  <c r="D27"/>
  <c r="I27" s="1"/>
  <c r="AB67" i="3" s="1"/>
  <c r="D28" i="1"/>
  <c r="I28" s="1"/>
  <c r="D29"/>
  <c r="I29" s="1"/>
  <c r="D30"/>
  <c r="I30" s="1"/>
  <c r="D31"/>
  <c r="I31" s="1"/>
  <c r="AI58" i="3" s="1"/>
  <c r="D32" i="1"/>
  <c r="I32" s="1"/>
  <c r="D33"/>
  <c r="I33" s="1"/>
  <c r="D34"/>
  <c r="I34" s="1"/>
  <c r="D35"/>
  <c r="I35" s="1"/>
  <c r="D36"/>
  <c r="I36" s="1"/>
  <c r="W56" i="3" s="1"/>
  <c r="D37" i="1"/>
  <c r="I37" s="1"/>
  <c r="D38"/>
  <c r="I38" s="1"/>
  <c r="D39"/>
  <c r="I39" s="1"/>
  <c r="D40"/>
  <c r="I40" s="1"/>
  <c r="AC47" i="3" s="1"/>
  <c r="D41" i="1"/>
  <c r="I41" s="1"/>
  <c r="D42"/>
  <c r="I42" s="1"/>
  <c r="D43"/>
  <c r="I43" s="1"/>
  <c r="D44"/>
  <c r="I44" s="1"/>
  <c r="D45"/>
  <c r="I45" s="1"/>
  <c r="D46"/>
  <c r="I46" s="1"/>
  <c r="D47"/>
  <c r="I47" s="1"/>
  <c r="AE63" i="3" s="1"/>
  <c r="D48" i="1"/>
  <c r="I48" s="1"/>
  <c r="D49"/>
  <c r="I49" s="1"/>
  <c r="D50"/>
  <c r="I50" s="1"/>
  <c r="AI8" i="3" s="1"/>
  <c r="D51" i="1"/>
  <c r="I51" s="1"/>
  <c r="Z67" i="3" s="1"/>
  <c r="D52" i="1"/>
  <c r="I52" s="1"/>
  <c r="D53"/>
  <c r="I53" s="1"/>
  <c r="D54"/>
  <c r="I54" s="1"/>
  <c r="D55"/>
  <c r="I55" s="1"/>
  <c r="D56"/>
  <c r="I56" s="1"/>
  <c r="D57"/>
  <c r="I57" s="1"/>
  <c r="D58"/>
  <c r="I58" s="1"/>
  <c r="D59"/>
  <c r="I59" s="1"/>
  <c r="D60"/>
  <c r="I60" s="1"/>
  <c r="D61"/>
  <c r="I61" s="1"/>
  <c r="D62"/>
  <c r="I62" s="1"/>
  <c r="D63"/>
  <c r="I63" s="1"/>
  <c r="AA67" i="3" s="1"/>
  <c r="D64" i="1"/>
  <c r="I64" s="1"/>
  <c r="D65"/>
  <c r="I65" s="1"/>
  <c r="D66"/>
  <c r="I66" s="1"/>
  <c r="Y4" i="3" s="1"/>
  <c r="D67" i="1"/>
  <c r="I67" s="1"/>
  <c r="D68"/>
  <c r="I68" s="1"/>
  <c r="D69"/>
  <c r="I69" s="1"/>
  <c r="D70"/>
  <c r="I70" s="1"/>
  <c r="D71"/>
  <c r="I71" s="1"/>
  <c r="D72"/>
  <c r="I72" s="1"/>
  <c r="AH32" i="3" s="1"/>
  <c r="D73" i="1"/>
  <c r="I73" s="1"/>
  <c r="D74"/>
  <c r="I74" s="1"/>
  <c r="X8" i="3" s="1"/>
  <c r="D75" i="1"/>
  <c r="I75" s="1"/>
  <c r="D76"/>
  <c r="I76" s="1"/>
  <c r="D77"/>
  <c r="I77" s="1"/>
  <c r="D78"/>
  <c r="I78" s="1"/>
  <c r="I13" i="4" l="1"/>
  <c r="L13"/>
  <c r="M14"/>
  <c r="M16"/>
  <c r="M18"/>
  <c r="L7" i="2"/>
  <c r="M7" s="1"/>
  <c r="M9" i="4"/>
  <c r="L20" i="2"/>
  <c r="M20" s="1"/>
  <c r="M19" i="4"/>
  <c r="V32" i="3"/>
  <c r="V51"/>
  <c r="V11"/>
  <c r="V41"/>
  <c r="V45"/>
  <c r="V44"/>
  <c r="V7"/>
  <c r="V17"/>
  <c r="V19"/>
  <c r="V21"/>
  <c r="V29"/>
  <c r="V31"/>
  <c r="V33"/>
  <c r="V37"/>
  <c r="V49"/>
  <c r="V63"/>
  <c r="V12"/>
  <c r="V30"/>
  <c r="V54"/>
  <c r="V66"/>
  <c r="V67"/>
  <c r="V27"/>
  <c r="V35"/>
  <c r="V14"/>
  <c r="V18"/>
  <c r="V22"/>
  <c r="V48"/>
  <c r="V9"/>
  <c r="V15"/>
  <c r="V39"/>
  <c r="V57"/>
  <c r="V59"/>
  <c r="V61"/>
  <c r="V2"/>
  <c r="V16"/>
  <c r="V28"/>
  <c r="V34"/>
  <c r="V36"/>
  <c r="V40"/>
  <c r="V42"/>
  <c r="V50"/>
  <c r="V52"/>
  <c r="V58"/>
  <c r="V62"/>
  <c r="V64"/>
  <c r="V43"/>
  <c r="V47"/>
  <c r="V53"/>
  <c r="V65"/>
  <c r="V3"/>
  <c r="V5"/>
  <c r="V13"/>
  <c r="V23"/>
  <c r="V25"/>
  <c r="V4"/>
  <c r="V6"/>
  <c r="V8"/>
  <c r="V10"/>
  <c r="V20"/>
  <c r="V24"/>
  <c r="V26"/>
  <c r="V38"/>
  <c r="V46"/>
  <c r="V60"/>
  <c r="V55"/>
  <c r="W67"/>
  <c r="AC67"/>
  <c r="AG67"/>
  <c r="AD67"/>
  <c r="AE67"/>
  <c r="Z5"/>
  <c r="AH2"/>
  <c r="AH4"/>
  <c r="X66"/>
  <c r="Z65"/>
  <c r="AE64"/>
  <c r="AD63"/>
  <c r="AI62"/>
  <c r="W61"/>
  <c r="Z59"/>
  <c r="AB60"/>
  <c r="X55"/>
  <c r="AH53"/>
  <c r="Z57"/>
  <c r="Z54"/>
  <c r="W50"/>
  <c r="X51"/>
  <c r="X48"/>
  <c r="X19"/>
  <c r="Z18"/>
  <c r="AF64"/>
  <c r="AA65"/>
  <c r="AE60"/>
  <c r="AJ56"/>
  <c r="AJ55"/>
  <c r="AF18"/>
  <c r="W66"/>
  <c r="Y60"/>
  <c r="W55"/>
  <c r="Y54"/>
  <c r="W49"/>
  <c r="W51"/>
  <c r="W48"/>
  <c r="W19"/>
  <c r="AA18"/>
  <c r="AD66"/>
  <c r="AC64"/>
  <c r="X62"/>
  <c r="AC59"/>
  <c r="AA61"/>
  <c r="AD60"/>
  <c r="AD58"/>
  <c r="AH55"/>
  <c r="AF54"/>
  <c r="Z49"/>
  <c r="Y51"/>
  <c r="W52"/>
  <c r="Y50"/>
  <c r="AA48"/>
  <c r="AE19"/>
  <c r="AG18"/>
  <c r="W65"/>
  <c r="AB64"/>
  <c r="X59"/>
  <c r="Y58"/>
  <c r="AE56"/>
  <c r="AA53"/>
  <c r="AA57"/>
  <c r="X54"/>
  <c r="AG50"/>
  <c r="X49"/>
  <c r="AC52"/>
  <c r="AB51"/>
  <c r="Z47"/>
  <c r="AI48"/>
  <c r="AC18"/>
  <c r="AI19"/>
  <c r="AI66"/>
  <c r="Z63"/>
  <c r="AF49"/>
  <c r="AI52"/>
  <c r="AJ66"/>
  <c r="W63"/>
  <c r="AF62"/>
  <c r="AJ59"/>
  <c r="AF61"/>
  <c r="AA60"/>
  <c r="AB58"/>
  <c r="AI54"/>
  <c r="Z53"/>
  <c r="AB55"/>
  <c r="AB57"/>
  <c r="AB52"/>
  <c r="AF50"/>
  <c r="AC51"/>
  <c r="AJ47"/>
  <c r="AH48"/>
  <c r="AB66"/>
  <c r="AF65"/>
  <c r="AH62"/>
  <c r="AF59"/>
  <c r="AF58"/>
  <c r="AC60"/>
  <c r="AG53"/>
  <c r="AD55"/>
  <c r="AE57"/>
  <c r="AE54"/>
  <c r="AC49"/>
  <c r="AF52"/>
  <c r="X50"/>
  <c r="Z48"/>
  <c r="Y18"/>
  <c r="AD19"/>
  <c r="AC63"/>
  <c r="Z62"/>
  <c r="Y47"/>
  <c r="AD48"/>
  <c r="AH64"/>
  <c r="Y63"/>
  <c r="AG60"/>
  <c r="AA58"/>
  <c r="AC57"/>
  <c r="AC55"/>
  <c r="AE51"/>
  <c r="AJ48"/>
  <c r="AA47"/>
  <c r="AJ19"/>
  <c r="AI18"/>
  <c r="AD30"/>
  <c r="AJ65"/>
  <c r="AH54"/>
  <c r="AC65"/>
  <c r="AG64"/>
  <c r="AI59"/>
  <c r="AI61"/>
  <c r="AH56"/>
  <c r="AI51"/>
  <c r="AJ18"/>
  <c r="AC66"/>
  <c r="Z58"/>
  <c r="AD53"/>
  <c r="AE55"/>
  <c r="AA56"/>
  <c r="AE52"/>
  <c r="AF47"/>
  <c r="AJ53"/>
  <c r="AJ51"/>
  <c r="AA49"/>
  <c r="AH52"/>
  <c r="AB65"/>
  <c r="AG62"/>
  <c r="AE61"/>
  <c r="AF55"/>
  <c r="AD51"/>
  <c r="Y49"/>
  <c r="AG48"/>
  <c r="W18"/>
  <c r="AH19"/>
  <c r="AA66"/>
  <c r="AH63"/>
  <c r="AB59"/>
  <c r="X61"/>
  <c r="AC58"/>
  <c r="Y55"/>
  <c r="AG57"/>
  <c r="AF53"/>
  <c r="AG52"/>
  <c r="AC50"/>
  <c r="AB49"/>
  <c r="AC19"/>
  <c r="AD18"/>
  <c r="AE42"/>
  <c r="AI64"/>
  <c r="AD62"/>
  <c r="AG56"/>
  <c r="Z66"/>
  <c r="AG65"/>
  <c r="AH59"/>
  <c r="AD54"/>
  <c r="AI53"/>
  <c r="AC62"/>
  <c r="AI47"/>
  <c r="AA32"/>
  <c r="Z19"/>
  <c r="Z64"/>
  <c r="X65"/>
  <c r="Y62"/>
  <c r="W59"/>
  <c r="X58"/>
  <c r="W60"/>
  <c r="Z61"/>
  <c r="Z55"/>
  <c r="Y53"/>
  <c r="X57"/>
  <c r="AE50"/>
  <c r="AA52"/>
  <c r="AA51"/>
  <c r="AF48"/>
  <c r="X47"/>
  <c r="AB18"/>
  <c r="AJ58"/>
  <c r="Z56"/>
  <c r="AA45"/>
  <c r="AI63"/>
  <c r="AH57"/>
  <c r="AD65"/>
  <c r="AG47"/>
  <c r="AE18"/>
  <c r="AF63"/>
  <c r="AE58"/>
  <c r="AI56"/>
  <c r="AG55"/>
  <c r="AH51"/>
  <c r="Y19"/>
  <c r="AH18"/>
  <c r="J16" i="2"/>
  <c r="AH49" i="3"/>
  <c r="AJ64"/>
  <c r="AB54"/>
  <c r="AE66"/>
  <c r="AI65"/>
  <c r="AD64"/>
  <c r="AH60"/>
  <c r="AE59"/>
  <c r="AC53"/>
  <c r="AF57"/>
  <c r="AG54"/>
  <c r="AI55"/>
  <c r="AD56"/>
  <c r="Y52"/>
  <c r="AA50"/>
  <c r="AF51"/>
  <c r="AD49"/>
  <c r="AC48"/>
  <c r="X18"/>
  <c r="AF19"/>
  <c r="AH66"/>
  <c r="AE62"/>
  <c r="AG61"/>
  <c r="AJ54"/>
  <c r="AI57"/>
  <c r="AD45"/>
  <c r="AG58"/>
  <c r="AA63"/>
  <c r="AF60"/>
  <c r="X56"/>
  <c r="W64"/>
  <c r="X63"/>
  <c r="AJ62"/>
  <c r="AA59"/>
  <c r="AI60"/>
  <c r="W53"/>
  <c r="AC54"/>
  <c r="Y57"/>
  <c r="AB50"/>
  <c r="AB47"/>
  <c r="Y48"/>
  <c r="AA19"/>
  <c r="X64"/>
  <c r="AJ57"/>
  <c r="AB19"/>
  <c r="AJ63"/>
  <c r="Y61"/>
  <c r="AE47"/>
  <c r="AC37"/>
  <c r="AJ49"/>
  <c r="AE2"/>
  <c r="AF56"/>
  <c r="AJ4"/>
  <c r="AI4"/>
  <c r="AG4"/>
  <c r="Y66"/>
  <c r="AH65"/>
  <c r="AG63"/>
  <c r="AH58"/>
  <c r="AB56"/>
  <c r="Z60"/>
  <c r="AD57"/>
  <c r="AA54"/>
  <c r="AJ50"/>
  <c r="AG66"/>
  <c r="AB62"/>
  <c r="AG59"/>
  <c r="AB53"/>
  <c r="AI50"/>
  <c r="AD52"/>
  <c r="AE48"/>
  <c r="AH47"/>
  <c r="AF66"/>
  <c r="AE65"/>
  <c r="Y64"/>
  <c r="AA62"/>
  <c r="Y59"/>
  <c r="X60"/>
  <c r="AC61"/>
  <c r="W58"/>
  <c r="X53"/>
  <c r="W54"/>
  <c r="W57"/>
  <c r="AA55"/>
  <c r="Y56"/>
  <c r="Z51"/>
  <c r="AI49"/>
  <c r="Z52"/>
  <c r="AD50"/>
  <c r="W47"/>
  <c r="AG19"/>
  <c r="AC4"/>
  <c r="Y65"/>
  <c r="W62"/>
  <c r="AD59"/>
  <c r="AJ60"/>
  <c r="AE53"/>
  <c r="AC56"/>
  <c r="AG51"/>
  <c r="Z50"/>
  <c r="X52"/>
  <c r="AB48"/>
  <c r="AA4"/>
  <c r="AJ35"/>
  <c r="AF41"/>
  <c r="AJ39"/>
  <c r="AF44"/>
  <c r="AI42"/>
  <c r="AG34"/>
  <c r="W36"/>
  <c r="W37"/>
  <c r="AC33"/>
  <c r="Y30"/>
  <c r="AI27"/>
  <c r="AF15"/>
  <c r="X29"/>
  <c r="AG2"/>
  <c r="AG10"/>
  <c r="AG38"/>
  <c r="AG46"/>
  <c r="AH42"/>
  <c r="AI35"/>
  <c r="AE40"/>
  <c r="AE41"/>
  <c r="AF34"/>
  <c r="AH43"/>
  <c r="AC44"/>
  <c r="AI39"/>
  <c r="AG37"/>
  <c r="AB33"/>
  <c r="X15"/>
  <c r="AD13"/>
  <c r="W25"/>
  <c r="Y14"/>
  <c r="AG16"/>
  <c r="AA24"/>
  <c r="AH26"/>
  <c r="AD17"/>
  <c r="Z20"/>
  <c r="AA11"/>
  <c r="Z4"/>
  <c r="Y45"/>
  <c r="Y16"/>
  <c r="AE3"/>
  <c r="AJ42"/>
  <c r="AG44"/>
  <c r="AJ34"/>
  <c r="AH46"/>
  <c r="AI38"/>
  <c r="Y24"/>
  <c r="AE20"/>
  <c r="AE16"/>
  <c r="AI14"/>
  <c r="Y31"/>
  <c r="Z22"/>
  <c r="AF28"/>
  <c r="AD21"/>
  <c r="Z17"/>
  <c r="AB23"/>
  <c r="AB11"/>
  <c r="AI2"/>
  <c r="AE4"/>
  <c r="AJ5"/>
  <c r="AB37"/>
  <c r="AH36"/>
  <c r="AH41"/>
  <c r="AF38"/>
  <c r="AH35"/>
  <c r="AG42"/>
  <c r="AG33"/>
  <c r="AJ13"/>
  <c r="AD22"/>
  <c r="AG30"/>
  <c r="AA12"/>
  <c r="AD28"/>
  <c r="AH27"/>
  <c r="W16"/>
  <c r="AD4"/>
  <c r="AH3"/>
  <c r="AF42"/>
  <c r="AE34"/>
  <c r="AG41"/>
  <c r="X44"/>
  <c r="X45"/>
  <c r="AI33"/>
  <c r="AI23"/>
  <c r="AB13"/>
  <c r="AG26"/>
  <c r="AJ28"/>
  <c r="Z16"/>
  <c r="AH22"/>
  <c r="AF4"/>
  <c r="AF8"/>
  <c r="AJ45"/>
  <c r="AE29"/>
  <c r="X25"/>
  <c r="AA40"/>
  <c r="AI46"/>
  <c r="AA41"/>
  <c r="X37"/>
  <c r="AJ17"/>
  <c r="AE12"/>
  <c r="AA29"/>
  <c r="AC11"/>
  <c r="AF2"/>
  <c r="AD44"/>
  <c r="Y43"/>
  <c r="AD42"/>
  <c r="AA36"/>
  <c r="AF33"/>
  <c r="AG12"/>
  <c r="AF24"/>
  <c r="AJ14"/>
  <c r="AG17"/>
  <c r="AE26"/>
  <c r="AF3"/>
  <c r="AI34"/>
  <c r="AB45"/>
  <c r="AE30"/>
  <c r="AJ21"/>
  <c r="W31"/>
  <c r="X32"/>
  <c r="AF46"/>
  <c r="Z44"/>
  <c r="AH38"/>
  <c r="AC36"/>
  <c r="AI12"/>
  <c r="AF26"/>
  <c r="AC29"/>
  <c r="AD14"/>
  <c r="X31"/>
  <c r="AH30"/>
  <c r="Y36"/>
  <c r="AJ43"/>
  <c r="AC35"/>
  <c r="AA44"/>
  <c r="AI40"/>
  <c r="AD39"/>
  <c r="AA38"/>
  <c r="AA42"/>
  <c r="Y33"/>
  <c r="AB26"/>
  <c r="AB30"/>
  <c r="X14"/>
  <c r="AC17"/>
  <c r="AH13"/>
  <c r="Z25"/>
  <c r="AG15"/>
  <c r="Z28"/>
  <c r="AH24"/>
  <c r="Z21"/>
  <c r="Y23"/>
  <c r="W34"/>
  <c r="AA37"/>
  <c r="AB46"/>
  <c r="W39"/>
  <c r="X35"/>
  <c r="W40"/>
  <c r="AI36"/>
  <c r="W42"/>
  <c r="W43"/>
  <c r="X38"/>
  <c r="W33"/>
  <c r="AD16"/>
  <c r="AH20"/>
  <c r="AG14"/>
  <c r="Y27"/>
  <c r="X17"/>
  <c r="X12"/>
  <c r="AG22"/>
  <c r="Z30"/>
  <c r="W28"/>
  <c r="AF21"/>
  <c r="AD24"/>
  <c r="Z13"/>
  <c r="X26"/>
  <c r="AH25"/>
  <c r="AA31"/>
  <c r="AE23"/>
  <c r="Z38"/>
  <c r="AB35"/>
  <c r="AI37"/>
  <c r="AH31"/>
  <c r="AJ20"/>
  <c r="Y28"/>
  <c r="AF14"/>
  <c r="AD27"/>
  <c r="Y37"/>
  <c r="W38"/>
  <c r="Z41"/>
  <c r="W35"/>
  <c r="W44"/>
  <c r="W46"/>
  <c r="Z33"/>
  <c r="W32"/>
  <c r="W20"/>
  <c r="W21"/>
  <c r="X13"/>
  <c r="Z23"/>
  <c r="W22"/>
  <c r="W24"/>
  <c r="W26"/>
  <c r="Z31"/>
  <c r="Y17"/>
  <c r="W29"/>
  <c r="AJ30"/>
  <c r="AC12"/>
  <c r="X27"/>
  <c r="W14"/>
  <c r="AB25"/>
  <c r="W11"/>
  <c r="AH37"/>
  <c r="AH40"/>
  <c r="AI43"/>
  <c r="AF36"/>
  <c r="AC39"/>
  <c r="Z42"/>
  <c r="AC46"/>
  <c r="W45"/>
  <c r="X41"/>
  <c r="X33"/>
  <c r="AC32"/>
  <c r="AI22"/>
  <c r="AE15"/>
  <c r="X16"/>
  <c r="Y12"/>
  <c r="AC24"/>
  <c r="AC27"/>
  <c r="AG29"/>
  <c r="AA25"/>
  <c r="AA26"/>
  <c r="AG31"/>
  <c r="AA30"/>
  <c r="AH28"/>
  <c r="AJ11"/>
  <c r="AJ10"/>
  <c r="AD36"/>
  <c r="AJ38"/>
  <c r="AE21"/>
  <c r="Z24"/>
  <c r="AD15"/>
  <c r="AB17"/>
  <c r="AF31"/>
  <c r="AA22"/>
  <c r="AJ33"/>
  <c r="AB29"/>
  <c r="AH34"/>
  <c r="AA43"/>
  <c r="AI41"/>
  <c r="AC45"/>
  <c r="AE33"/>
  <c r="AF30"/>
  <c r="AH23"/>
  <c r="AB4"/>
  <c r="AC34"/>
  <c r="AC42"/>
  <c r="Y46"/>
  <c r="AE44"/>
  <c r="AF37"/>
  <c r="AC40"/>
  <c r="AF39"/>
  <c r="AC41"/>
  <c r="X36"/>
  <c r="AD38"/>
  <c r="X43"/>
  <c r="AA33"/>
  <c r="AB28"/>
  <c r="AA17"/>
  <c r="AI21"/>
  <c r="AJ15"/>
  <c r="Y29"/>
  <c r="AI26"/>
  <c r="AJ16"/>
  <c r="X20"/>
  <c r="AG25"/>
  <c r="X23"/>
  <c r="X24"/>
  <c r="W13"/>
  <c r="X11"/>
  <c r="Z43"/>
  <c r="Z40"/>
  <c r="AD12"/>
  <c r="AF5"/>
  <c r="X4"/>
  <c r="Z34"/>
  <c r="AA14"/>
  <c r="AF12"/>
  <c r="AB27"/>
  <c r="AI25"/>
  <c r="AI31"/>
  <c r="AC15"/>
  <c r="AG21"/>
  <c r="AA46"/>
  <c r="X34"/>
  <c r="AA21"/>
  <c r="AF13"/>
  <c r="W27"/>
  <c r="AB24"/>
  <c r="Z11"/>
  <c r="AD5"/>
  <c r="Y20"/>
  <c r="AF10"/>
  <c r="AA35"/>
  <c r="AB39"/>
  <c r="Y34"/>
  <c r="Y42"/>
  <c r="AG40"/>
  <c r="Y44"/>
  <c r="AG36"/>
  <c r="AE46"/>
  <c r="AH45"/>
  <c r="W41"/>
  <c r="AJ37"/>
  <c r="AF22"/>
  <c r="AC21"/>
  <c r="AF29"/>
  <c r="AF16"/>
  <c r="AG23"/>
  <c r="AH14"/>
  <c r="AA13"/>
  <c r="AD26"/>
  <c r="AJ31"/>
  <c r="AA27"/>
  <c r="X28"/>
  <c r="AE24"/>
  <c r="AI11"/>
  <c r="Y38"/>
  <c r="AE37"/>
  <c r="AJ46"/>
  <c r="AB40"/>
  <c r="AB41"/>
  <c r="AH44"/>
  <c r="Z35"/>
  <c r="AC43"/>
  <c r="AA39"/>
  <c r="AF25"/>
  <c r="AH17"/>
  <c r="Z26"/>
  <c r="AA23"/>
  <c r="Y21"/>
  <c r="Z15"/>
  <c r="AD31"/>
  <c r="X30"/>
  <c r="AF40"/>
  <c r="AJ41"/>
  <c r="AH33"/>
  <c r="AI15"/>
  <c r="AI29"/>
  <c r="AG27"/>
  <c r="AD32"/>
  <c r="Z29"/>
  <c r="AF32"/>
  <c r="Z12"/>
  <c r="Z39"/>
  <c r="AD33"/>
  <c r="AF23"/>
  <c r="AE17"/>
  <c r="X21"/>
  <c r="Z27"/>
  <c r="Y15"/>
  <c r="AD25"/>
  <c r="AG28"/>
  <c r="AE8"/>
  <c r="AC22"/>
  <c r="AI28"/>
  <c r="AF11"/>
  <c r="AJ32"/>
  <c r="AF20"/>
  <c r="AF35"/>
  <c r="Z36"/>
  <c r="AE32"/>
  <c r="W4"/>
  <c r="AI3"/>
  <c r="AE36"/>
  <c r="AI13"/>
  <c r="AC20"/>
  <c r="AD11"/>
  <c r="X39"/>
  <c r="AB31"/>
  <c r="AJ22"/>
  <c r="AE10"/>
  <c r="AB38"/>
  <c r="AB34"/>
  <c r="AE39"/>
  <c r="AD35"/>
  <c r="AB42"/>
  <c r="AJ36"/>
  <c r="AB43"/>
  <c r="AI45"/>
  <c r="Z37"/>
  <c r="Z46"/>
  <c r="AJ40"/>
  <c r="Y25"/>
  <c r="AE14"/>
  <c r="AI17"/>
  <c r="AC26"/>
  <c r="AC30"/>
  <c r="AC13"/>
  <c r="AH15"/>
  <c r="AH16"/>
  <c r="AE22"/>
  <c r="AH29"/>
  <c r="AE27"/>
  <c r="AG11"/>
  <c r="X46"/>
  <c r="AB36"/>
  <c r="AD40"/>
  <c r="AE38"/>
  <c r="AD34"/>
  <c r="AB44"/>
  <c r="AD41"/>
  <c r="AD43"/>
  <c r="AG39"/>
  <c r="AG35"/>
  <c r="AA15"/>
  <c r="AA20"/>
  <c r="AF27"/>
  <c r="W23"/>
  <c r="AC28"/>
  <c r="Y13"/>
  <c r="AJ25"/>
  <c r="AG24"/>
  <c r="AJ26"/>
  <c r="AC16"/>
  <c r="X22"/>
  <c r="Y11"/>
  <c r="AB16"/>
  <c r="AJ23"/>
  <c r="Y41"/>
  <c r="Z32"/>
  <c r="AJ44"/>
  <c r="AE35"/>
  <c r="AC38"/>
  <c r="AH12"/>
  <c r="AI24"/>
  <c r="AB14"/>
  <c r="AA28"/>
  <c r="AE11"/>
  <c r="AA2"/>
  <c r="AD46"/>
  <c r="Z45"/>
  <c r="Y35"/>
  <c r="AE13"/>
  <c r="AD23"/>
  <c r="AG20"/>
  <c r="AE43"/>
  <c r="AI32"/>
  <c r="AE31"/>
  <c r="AH21"/>
  <c r="AG13"/>
  <c r="AI30"/>
  <c r="AB15"/>
  <c r="AE25"/>
  <c r="AC8"/>
  <c r="X40"/>
  <c r="Y39"/>
  <c r="AD37"/>
  <c r="Y40"/>
  <c r="AA34"/>
  <c r="AI44"/>
  <c r="X42"/>
  <c r="AG32"/>
  <c r="Y26"/>
  <c r="AJ12"/>
  <c r="AI16"/>
  <c r="Z14"/>
  <c r="AC25"/>
  <c r="AJ24"/>
  <c r="AF17"/>
  <c r="AC31"/>
  <c r="W30"/>
  <c r="AB22"/>
  <c r="W15"/>
  <c r="M21" i="4"/>
  <c r="J13" i="2"/>
  <c r="AH39" i="3"/>
  <c r="AF45"/>
  <c r="Y32"/>
  <c r="AA16"/>
  <c r="AB21"/>
  <c r="AC14"/>
  <c r="Y22"/>
  <c r="AE28"/>
  <c r="W17"/>
  <c r="W12"/>
  <c r="AH11"/>
  <c r="AD10"/>
  <c r="AG6"/>
  <c r="AI10"/>
  <c r="AJ8"/>
  <c r="AH10"/>
  <c r="J22" i="4"/>
  <c r="M22"/>
  <c r="J18"/>
  <c r="J17"/>
  <c r="AB5" i="3"/>
  <c r="AB9"/>
  <c r="AE6"/>
  <c r="AD7"/>
  <c r="AJ3"/>
  <c r="AC7"/>
  <c r="AC6"/>
  <c r="X10"/>
  <c r="AB8"/>
  <c r="AA10"/>
  <c r="AA9"/>
  <c r="AD8"/>
  <c r="W3"/>
  <c r="Z10"/>
  <c r="Y9"/>
  <c r="X7"/>
  <c r="AG3"/>
  <c r="AG8"/>
  <c r="AD9"/>
  <c r="Y8"/>
  <c r="AA6"/>
  <c r="AF7"/>
  <c r="Y3"/>
  <c r="AH9"/>
  <c r="AI5"/>
  <c r="AE9"/>
  <c r="AF6"/>
  <c r="W7"/>
  <c r="W9"/>
  <c r="AC2"/>
  <c r="AJ7"/>
  <c r="AG5"/>
  <c r="AC10"/>
  <c r="AH6"/>
  <c r="AG9"/>
  <c r="AB7"/>
  <c r="W8"/>
  <c r="AA7"/>
  <c r="Y2"/>
  <c r="Y10"/>
  <c r="Z9"/>
  <c r="AI7"/>
  <c r="AB6"/>
  <c r="Z8"/>
  <c r="J11" i="2"/>
  <c r="AI6" i="3"/>
  <c r="AI9"/>
  <c r="W10"/>
  <c r="X9"/>
  <c r="AA8"/>
  <c r="Y7"/>
  <c r="Y5"/>
  <c r="AG7"/>
  <c r="AC9"/>
  <c r="AF9"/>
  <c r="AE7"/>
  <c r="AD6"/>
  <c r="AB10"/>
  <c r="AJ9"/>
  <c r="AH8"/>
  <c r="AH7"/>
  <c r="AJ6"/>
  <c r="Z7"/>
  <c r="J7" i="2"/>
  <c r="X6" i="3"/>
  <c r="W5"/>
  <c r="Z6"/>
  <c r="AE5"/>
  <c r="X2"/>
  <c r="Z2"/>
  <c r="AB2"/>
  <c r="AD2"/>
  <c r="AJ2"/>
  <c r="J12" i="4"/>
  <c r="J14"/>
  <c r="M20"/>
  <c r="AC3" i="3"/>
  <c r="AB3"/>
  <c r="AA3"/>
  <c r="Z3"/>
  <c r="X3"/>
  <c r="J20" i="2"/>
  <c r="AC5" i="3"/>
  <c r="AH5"/>
  <c r="AA5"/>
  <c r="W6"/>
  <c r="Y6"/>
  <c r="X5"/>
  <c r="J11" i="4"/>
  <c r="J13"/>
  <c r="J15"/>
  <c r="J16"/>
  <c r="J9" i="2"/>
  <c r="J8" i="4"/>
  <c r="M12"/>
  <c r="I14"/>
  <c r="I17"/>
  <c r="I8"/>
  <c r="G16"/>
  <c r="J20"/>
  <c r="I12"/>
  <c r="I16"/>
  <c r="I18"/>
  <c r="G20"/>
  <c r="G22"/>
  <c r="I11"/>
  <c r="I15"/>
  <c r="G19"/>
  <c r="G21"/>
  <c r="J9"/>
  <c r="M11"/>
  <c r="M13"/>
  <c r="M15"/>
  <c r="M17"/>
  <c r="J19"/>
  <c r="J21"/>
  <c r="I22"/>
  <c r="I21"/>
  <c r="I20"/>
  <c r="I19"/>
  <c r="G18"/>
  <c r="G17"/>
  <c r="G15"/>
  <c r="G14"/>
  <c r="G13"/>
  <c r="G12"/>
  <c r="G11"/>
  <c r="J10"/>
  <c r="M10"/>
  <c r="I10"/>
  <c r="G10"/>
  <c r="G9"/>
  <c r="I9"/>
  <c r="M8"/>
  <c r="G8"/>
  <c r="W2" i="3"/>
  <c r="L8" i="2"/>
  <c r="M8" s="1"/>
  <c r="J8"/>
  <c r="AK67" i="3" l="1"/>
  <c r="AK18"/>
  <c r="AK48"/>
  <c r="AK58"/>
  <c r="AK63"/>
  <c r="AK61"/>
  <c r="AK59"/>
  <c r="AK66"/>
  <c r="AK62"/>
  <c r="AK64"/>
  <c r="AK65"/>
  <c r="AK56"/>
  <c r="AK19"/>
  <c r="AK51"/>
  <c r="AK49"/>
  <c r="AK25"/>
  <c r="AK47"/>
  <c r="AK54"/>
  <c r="AK52"/>
  <c r="AK55"/>
  <c r="AK50"/>
  <c r="AK24"/>
  <c r="AK53"/>
  <c r="AK60"/>
  <c r="AK57"/>
  <c r="AK26"/>
  <c r="AK16"/>
  <c r="AK36"/>
  <c r="AK31"/>
  <c r="AK33"/>
  <c r="AK14"/>
  <c r="AK21"/>
  <c r="AK29"/>
  <c r="AK45"/>
  <c r="AK15"/>
  <c r="AK39"/>
  <c r="AK37"/>
  <c r="AK13"/>
  <c r="AK4"/>
  <c r="AK30"/>
  <c r="AK35"/>
  <c r="AK32"/>
  <c r="AK27"/>
  <c r="AK23"/>
  <c r="AK44"/>
  <c r="AK41"/>
  <c r="AK43"/>
  <c r="AK46"/>
  <c r="AK42"/>
  <c r="AK11"/>
  <c r="AK40"/>
  <c r="AK12"/>
  <c r="AK17"/>
  <c r="AK34"/>
  <c r="AK38"/>
  <c r="AK20"/>
  <c r="AK28"/>
  <c r="AK22"/>
  <c r="AK8"/>
  <c r="AK10"/>
  <c r="AK7"/>
  <c r="AK9"/>
  <c r="J23" i="2"/>
  <c r="AK6" i="3"/>
  <c r="AK3"/>
  <c r="AK5"/>
  <c r="J24" i="4"/>
  <c r="AK2" i="3"/>
</calcChain>
</file>

<file path=xl/sharedStrings.xml><?xml version="1.0" encoding="utf-8"?>
<sst xmlns="http://schemas.openxmlformats.org/spreadsheetml/2006/main" count="1755" uniqueCount="486">
  <si>
    <t>renner</t>
  </si>
  <si>
    <t>ploeg</t>
  </si>
  <si>
    <t>totaal punten</t>
  </si>
  <si>
    <t>eind klassement</t>
  </si>
  <si>
    <t>dagsucces</t>
  </si>
  <si>
    <t>uit</t>
  </si>
  <si>
    <t>afvallers</t>
  </si>
  <si>
    <t>proloog</t>
  </si>
  <si>
    <t>etappe 1</t>
  </si>
  <si>
    <t>etappe 2</t>
  </si>
  <si>
    <t>etappe 3</t>
  </si>
  <si>
    <t>etappe 4</t>
  </si>
  <si>
    <t>etappe 5</t>
  </si>
  <si>
    <t>etappe 6</t>
  </si>
  <si>
    <t>etappe 7</t>
  </si>
  <si>
    <t>etappe 8</t>
  </si>
  <si>
    <t>etappe 9</t>
  </si>
  <si>
    <t>etappe 10</t>
  </si>
  <si>
    <t>etappe 11</t>
  </si>
  <si>
    <t>etappe 12</t>
  </si>
  <si>
    <t>etappe 13</t>
  </si>
  <si>
    <t>etappe 14</t>
  </si>
  <si>
    <t>etappe 15</t>
  </si>
  <si>
    <t>etappe 16</t>
  </si>
  <si>
    <t>etappe 17</t>
  </si>
  <si>
    <t>etappe 18</t>
  </si>
  <si>
    <t>etappe 19</t>
  </si>
  <si>
    <t>etappe 20</t>
  </si>
  <si>
    <t>etappe 21</t>
  </si>
  <si>
    <t>ploegenklassement</t>
  </si>
  <si>
    <t>groene trui</t>
  </si>
  <si>
    <t>bolletjes trui</t>
  </si>
  <si>
    <t>witte trui</t>
  </si>
  <si>
    <t>gele trui</t>
  </si>
  <si>
    <t>Deelname nr :</t>
  </si>
  <si>
    <t>Deelnemer :</t>
  </si>
  <si>
    <t>Team :</t>
  </si>
  <si>
    <t>Deelname nr</t>
  </si>
  <si>
    <t>Naam</t>
  </si>
  <si>
    <t>introducee van</t>
  </si>
  <si>
    <t>Team naam</t>
  </si>
  <si>
    <t>Renners</t>
  </si>
  <si>
    <t>naam renner</t>
  </si>
  <si>
    <t>fictief rugnummer</t>
  </si>
  <si>
    <t>punten</t>
  </si>
  <si>
    <t>uit verborgen</t>
  </si>
  <si>
    <t>Totaal aantal punten</t>
  </si>
  <si>
    <t>Introduce van</t>
  </si>
  <si>
    <t>renners</t>
  </si>
  <si>
    <t>totaal</t>
  </si>
  <si>
    <t>punten r1</t>
  </si>
  <si>
    <t>punten r2</t>
  </si>
  <si>
    <t>punten r3</t>
  </si>
  <si>
    <t>punten r4</t>
  </si>
  <si>
    <t>punten r5</t>
  </si>
  <si>
    <t>punten r6</t>
  </si>
  <si>
    <t>punten r7</t>
  </si>
  <si>
    <t>punten r8</t>
  </si>
  <si>
    <t>punten r9</t>
  </si>
  <si>
    <t>punten r10</t>
  </si>
  <si>
    <t>punten r11</t>
  </si>
  <si>
    <t>punten r12</t>
  </si>
  <si>
    <t>punten r13</t>
  </si>
  <si>
    <t>punten r14</t>
  </si>
  <si>
    <t>punten r15</t>
  </si>
  <si>
    <t>renner 2</t>
  </si>
  <si>
    <t>renner 3</t>
  </si>
  <si>
    <t>renner 4</t>
  </si>
  <si>
    <t>renner 5</t>
  </si>
  <si>
    <t>renner 6</t>
  </si>
  <si>
    <t>renner 7</t>
  </si>
  <si>
    <t>renner 8</t>
  </si>
  <si>
    <t>renner 9</t>
  </si>
  <si>
    <t>renner 10</t>
  </si>
  <si>
    <t>renner 11</t>
  </si>
  <si>
    <t>renner 12</t>
  </si>
  <si>
    <t>renner 13</t>
  </si>
  <si>
    <t>renner 14</t>
  </si>
  <si>
    <t>renner 15</t>
  </si>
  <si>
    <t>kopman</t>
  </si>
  <si>
    <t>Eindtotaal</t>
  </si>
  <si>
    <t>Som van totaal</t>
  </si>
  <si>
    <t>Totaal</t>
  </si>
  <si>
    <t>(Alles)</t>
  </si>
  <si>
    <t>Alberto Contador Velasco</t>
  </si>
  <si>
    <t xml:space="preserve">Team Saxo Bank </t>
  </si>
  <si>
    <t>Peter Sagan</t>
  </si>
  <si>
    <t>Sergio Paulinho</t>
  </si>
  <si>
    <t>Michael Rogers</t>
  </si>
  <si>
    <t>Rafal Majka</t>
  </si>
  <si>
    <t>Robert Kiserlovski</t>
  </si>
  <si>
    <t>Daniele Bennati</t>
  </si>
  <si>
    <t>Michael Valgren</t>
  </si>
  <si>
    <t>Roman Kreuziger</t>
  </si>
  <si>
    <t>Ivan Basso</t>
  </si>
  <si>
    <t>Maciej Bodnar</t>
  </si>
  <si>
    <t>Jesus Hernandez</t>
  </si>
  <si>
    <t>***</t>
  </si>
  <si>
    <t>**</t>
  </si>
  <si>
    <t>*</t>
  </si>
  <si>
    <t>Jean-Cristophe Peraud</t>
  </si>
  <si>
    <t>Ag2R - La Mondiale</t>
  </si>
  <si>
    <t>Romain Bardet</t>
  </si>
  <si>
    <t>Alexis Vuillermoz</t>
  </si>
  <si>
    <t>Samuel Dumoulin</t>
  </si>
  <si>
    <t>Jan Bakelants</t>
  </si>
  <si>
    <t>Blel Kadri</t>
  </si>
  <si>
    <t>Sébastien Minard</t>
  </si>
  <si>
    <t>Hubert Dupont</t>
  </si>
  <si>
    <t>Mikael Cherel</t>
  </si>
  <si>
    <t>Ben Gastauer</t>
  </si>
  <si>
    <t>Johan Vansummeren</t>
  </si>
  <si>
    <t>Matteo Montaguti</t>
  </si>
  <si>
    <t>Tejay van Garderen</t>
  </si>
  <si>
    <t>BMC Racing Team</t>
  </si>
  <si>
    <t>Samuel Sanchez</t>
  </si>
  <si>
    <t>Greg van Avermaet</t>
  </si>
  <si>
    <t>Taylor Phinney</t>
  </si>
  <si>
    <t>Daniel Oss</t>
  </si>
  <si>
    <t>Peter Stetina</t>
  </si>
  <si>
    <t>Manuel Quinziato</t>
  </si>
  <si>
    <t>Amael Moinard</t>
  </si>
  <si>
    <t>Ben Hermans</t>
  </si>
  <si>
    <t>Rohan Dennis</t>
  </si>
  <si>
    <t>Michael Schar</t>
  </si>
  <si>
    <t>Damiano Caruso</t>
  </si>
  <si>
    <t>Bauke Mollema</t>
  </si>
  <si>
    <t>Trek Factory Racing</t>
  </si>
  <si>
    <t>Haimar Zulbeldia Agirre</t>
  </si>
  <si>
    <t>Frank Schleck</t>
  </si>
  <si>
    <t>Julian Arredondo</t>
  </si>
  <si>
    <t>Jasper Stuyven</t>
  </si>
  <si>
    <t>Stijn Devolder</t>
  </si>
  <si>
    <t>Fabian Cancellara</t>
  </si>
  <si>
    <t>Bob Jungels</t>
  </si>
  <si>
    <t>Danny van Poppel</t>
  </si>
  <si>
    <t>Yaroslav Popovych</t>
  </si>
  <si>
    <t>Markel Irizar</t>
  </si>
  <si>
    <t>Riccardo Zoidl</t>
  </si>
  <si>
    <t>Simon Gerrans</t>
  </si>
  <si>
    <t>Orica-GreenEdge</t>
  </si>
  <si>
    <t>Simon Yates</t>
  </si>
  <si>
    <t>Michael Matthews</t>
  </si>
  <si>
    <t>Luke Durbridge</t>
  </si>
  <si>
    <t>Adam Yates</t>
  </si>
  <si>
    <t>Matthew Hayman</t>
  </si>
  <si>
    <t>Svein Tuft</t>
  </si>
  <si>
    <t>Michael Albasini</t>
  </si>
  <si>
    <t>Jens Keukeleire</t>
  </si>
  <si>
    <t>Daryl Impey</t>
  </si>
  <si>
    <t>Ivan Santaromita</t>
  </si>
  <si>
    <t>Joaquim Rodriguez</t>
  </si>
  <si>
    <t>Katusha</t>
  </si>
  <si>
    <t>Alexander Kristoff</t>
  </si>
  <si>
    <t>Tiago Machado</t>
  </si>
  <si>
    <t>Daniel Moreno</t>
  </si>
  <si>
    <t>Alberto Losada</t>
  </si>
  <si>
    <t>Giampaolo Caruso</t>
  </si>
  <si>
    <t>Simon Spilak</t>
  </si>
  <si>
    <t>Dmitriy Kozonchuk</t>
  </si>
  <si>
    <t>Viacheslav Kuznetsov</t>
  </si>
  <si>
    <t>Vladimir Isaychev</t>
  </si>
  <si>
    <t>Marko Haller</t>
  </si>
  <si>
    <t>Angel Vicioso</t>
  </si>
  <si>
    <t>Rui Costa</t>
  </si>
  <si>
    <t>Lampre - Merida</t>
  </si>
  <si>
    <t>Nelson Oliviera</t>
  </si>
  <si>
    <t>Kristijan Durasek</t>
  </si>
  <si>
    <t>Mario Costa</t>
  </si>
  <si>
    <t>Fillipo Pozzato</t>
  </si>
  <si>
    <t>Valerio Conti</t>
  </si>
  <si>
    <t>Mattia Catteneo</t>
  </si>
  <si>
    <t>Rafael Valls</t>
  </si>
  <si>
    <t>José Rodolfo Serpa Perez</t>
  </si>
  <si>
    <t>Rubén Plaza</t>
  </si>
  <si>
    <t>Matteo Bono</t>
  </si>
  <si>
    <t>Davide Cimolai</t>
  </si>
  <si>
    <t>Andrew Talansky</t>
  </si>
  <si>
    <t>Cannondale-Garmin</t>
  </si>
  <si>
    <t>Daniel Martin</t>
  </si>
  <si>
    <t>Ryder Hesjedal</t>
  </si>
  <si>
    <t>Dylan van Baarle</t>
  </si>
  <si>
    <t>Janiel Alexis Acevedo</t>
  </si>
  <si>
    <t>Sebastiaan Langeveld</t>
  </si>
  <si>
    <t>Alex Howes</t>
  </si>
  <si>
    <t>Moreno Moser</t>
  </si>
  <si>
    <t>Jack Bauer</t>
  </si>
  <si>
    <t>Ramunas Navardauskas</t>
  </si>
  <si>
    <t>Nathan Haas</t>
  </si>
  <si>
    <t>Kristijan Koren</t>
  </si>
  <si>
    <t>Rigoberto Uran</t>
  </si>
  <si>
    <t>Etixx-Quickstep</t>
  </si>
  <si>
    <t>Mark Cavendish</t>
  </si>
  <si>
    <t>Tony Martin</t>
  </si>
  <si>
    <t>Michal Kwiatkovski</t>
  </si>
  <si>
    <t>Michal Golas</t>
  </si>
  <si>
    <t>Mark Renshaw</t>
  </si>
  <si>
    <t>Matteo Trentin</t>
  </si>
  <si>
    <t>Stijn Vandenbergh</t>
  </si>
  <si>
    <t>Maxime Monfort</t>
  </si>
  <si>
    <t>Jurgen Roelandts</t>
  </si>
  <si>
    <t>Zdenyk Stybar</t>
  </si>
  <si>
    <t>Julian Alaphilippe</t>
  </si>
  <si>
    <t>André Greipel</t>
  </si>
  <si>
    <t>Lotto-Soudal</t>
  </si>
  <si>
    <t>Adam Hansen</t>
  </si>
  <si>
    <t>Jelle Vanendert</t>
  </si>
  <si>
    <t>Tony Gallopin</t>
  </si>
  <si>
    <t>Tim Wellens</t>
  </si>
  <si>
    <t>Bart de Clercq</t>
  </si>
  <si>
    <t>Jurgen van den Broeck</t>
  </si>
  <si>
    <t>Lars Ytting Bak</t>
  </si>
  <si>
    <t>Kenny Dehaes</t>
  </si>
  <si>
    <t>Vegaard Breen</t>
  </si>
  <si>
    <t>Kris Boeckmans</t>
  </si>
  <si>
    <t>Gregory Henderson</t>
  </si>
  <si>
    <t>Robert Gesink</t>
  </si>
  <si>
    <t>LottoNL-Jumbo</t>
  </si>
  <si>
    <t>Wilco Kelderman</t>
  </si>
  <si>
    <t>Steven Kruijswijk</t>
  </si>
  <si>
    <t>Laurens ten Dam</t>
  </si>
  <si>
    <t>Tom Leezer</t>
  </si>
  <si>
    <t>Sep Vanmarcke</t>
  </si>
  <si>
    <t>Maarten Wijnants</t>
  </si>
  <si>
    <t>Bram Tankink</t>
  </si>
  <si>
    <t>Jos van Emden</t>
  </si>
  <si>
    <t>George Bennett</t>
  </si>
  <si>
    <t>Martijn Keizer</t>
  </si>
  <si>
    <t>Paul Martens</t>
  </si>
  <si>
    <t>Chris Froome</t>
  </si>
  <si>
    <t>Sky ProCycling</t>
  </si>
  <si>
    <t>Richie Porte</t>
  </si>
  <si>
    <t>Nicolas Roche</t>
  </si>
  <si>
    <t>Mikel Nieve</t>
  </si>
  <si>
    <t>Geraint Thomas</t>
  </si>
  <si>
    <t>Wout Poels</t>
  </si>
  <si>
    <t>Peter Kennaugh</t>
  </si>
  <si>
    <t>Luis Sergio Henao</t>
  </si>
  <si>
    <t>Leopold König</t>
  </si>
  <si>
    <t>Lars Nordhaug</t>
  </si>
  <si>
    <t>Christian Knees</t>
  </si>
  <si>
    <t>Ian Stannard</t>
  </si>
  <si>
    <t>Vicenzo Nibali</t>
  </si>
  <si>
    <t>Astana</t>
  </si>
  <si>
    <t>Jakob Fuglsang</t>
  </si>
  <si>
    <t>Lars Boom</t>
  </si>
  <si>
    <t>Andriy Grivko</t>
  </si>
  <si>
    <t>Michele Scarponi</t>
  </si>
  <si>
    <t>Rein Taaramae</t>
  </si>
  <si>
    <t>Lieuwe Westra</t>
  </si>
  <si>
    <t>Valerio Agnoli</t>
  </si>
  <si>
    <t>Alexy Lutsenko</t>
  </si>
  <si>
    <t>Dmitriy Gruzdev</t>
  </si>
  <si>
    <t>Tanel Kangert</t>
  </si>
  <si>
    <t>Alessandro Vanotti</t>
  </si>
  <si>
    <t>Dominik Nerz</t>
  </si>
  <si>
    <t>Bora-Argon 18</t>
  </si>
  <si>
    <t>Sam Bennett</t>
  </si>
  <si>
    <t>José Mendes</t>
  </si>
  <si>
    <t>Jan Barta</t>
  </si>
  <si>
    <t>Bartosz Huzarski</t>
  </si>
  <si>
    <t>Björn Thurau</t>
  </si>
  <si>
    <t>Andreas Schillinger</t>
  </si>
  <si>
    <t>Paul Voss</t>
  </si>
  <si>
    <t>Christiano Salemo</t>
  </si>
  <si>
    <t>Emanuel Buchmann</t>
  </si>
  <si>
    <t>Patrick Konrad</t>
  </si>
  <si>
    <t>Zakkari Dempster</t>
  </si>
  <si>
    <t>Marcel Kittel</t>
  </si>
  <si>
    <t>Giant-Alpecin</t>
  </si>
  <si>
    <t>John Degenkolb</t>
  </si>
  <si>
    <t>Koen de Kort</t>
  </si>
  <si>
    <t>Tom Dumoulin</t>
  </si>
  <si>
    <t>Bert de Backer</t>
  </si>
  <si>
    <t>Roy Curvers</t>
  </si>
  <si>
    <t>Warren Barguil</t>
  </si>
  <si>
    <t>Johannes Fröhlinger</t>
  </si>
  <si>
    <t>Albert Timmer</t>
  </si>
  <si>
    <t>Simon Geschke</t>
  </si>
  <si>
    <t>Georg Preidler</t>
  </si>
  <si>
    <t>Ramon Sinkeldam</t>
  </si>
  <si>
    <t>Alejandro Valverde</t>
  </si>
  <si>
    <t>Movistar</t>
  </si>
  <si>
    <t>Nairo Quintana</t>
  </si>
  <si>
    <t>José Herrada</t>
  </si>
  <si>
    <t>Adriano Malori</t>
  </si>
  <si>
    <t>José Joaquin Rojas</t>
  </si>
  <si>
    <t>Gorka Izagirre</t>
  </si>
  <si>
    <t>Eros Capecchi</t>
  </si>
  <si>
    <t>Jonathan Castroviejo</t>
  </si>
  <si>
    <t>Imanol Erviti</t>
  </si>
  <si>
    <t>John Gadret</t>
  </si>
  <si>
    <t>Rory Sutherland</t>
  </si>
  <si>
    <t>Fran Ventoso</t>
  </si>
  <si>
    <t>Edvald Boasson Hagen</t>
  </si>
  <si>
    <t>MTN - Qhubeka</t>
  </si>
  <si>
    <t>Serge Pauwels</t>
  </si>
  <si>
    <t>Merhawi Kudus</t>
  </si>
  <si>
    <t>Jacques Janse van Rensburg</t>
  </si>
  <si>
    <t>Reinhardt Janse van Rensburg</t>
  </si>
  <si>
    <t>Tyler Farrar</t>
  </si>
  <si>
    <t>Stephen Cummings</t>
  </si>
  <si>
    <t>Louis Meintjes</t>
  </si>
  <si>
    <t>Youcef Reguigui</t>
  </si>
  <si>
    <t>Daniel Teklehaimanot</t>
  </si>
  <si>
    <t>Natnael Berhane</t>
  </si>
  <si>
    <t>Matthew Goss</t>
  </si>
  <si>
    <t>Mathias Frank</t>
  </si>
  <si>
    <t>IAM Cycling</t>
  </si>
  <si>
    <t>Sylvain Chavanel</t>
  </si>
  <si>
    <t>Martin Elmiger</t>
  </si>
  <si>
    <t>Jarinson Pantano</t>
  </si>
  <si>
    <t>Vicente Reynes</t>
  </si>
  <si>
    <t>Matthias Brandle</t>
  </si>
  <si>
    <t>Marcel Wyss</t>
  </si>
  <si>
    <t>Jerome Coppel</t>
  </si>
  <si>
    <t>Dries Devenyns</t>
  </si>
  <si>
    <t>Stef Clement</t>
  </si>
  <si>
    <t>David Tanner</t>
  </si>
  <si>
    <t>Reto Hollenstein</t>
  </si>
  <si>
    <t>Daniel Navarro</t>
  </si>
  <si>
    <t>Cofidis</t>
  </si>
  <si>
    <t>Nacer Bouhanni</t>
  </si>
  <si>
    <t>Nicolas Edet</t>
  </si>
  <si>
    <t>Christophe Laporte</t>
  </si>
  <si>
    <t>Luis Angel Maté</t>
  </si>
  <si>
    <t>Florian Sénéchal</t>
  </si>
  <si>
    <t>Julien Simon</t>
  </si>
  <si>
    <t>Geoffrey Soupe</t>
  </si>
  <si>
    <t>Yoann Bagot</t>
  </si>
  <si>
    <t>Cyril Lemoine</t>
  </si>
  <si>
    <t>Stephane Rossetto</t>
  </si>
  <si>
    <t>Rudy Molard</t>
  </si>
  <si>
    <t>Pierre Rolland</t>
  </si>
  <si>
    <t>Europcar</t>
  </si>
  <si>
    <t>Thomas Voeckler</t>
  </si>
  <si>
    <t>Bryan Croquard</t>
  </si>
  <si>
    <t>Romain Sicard</t>
  </si>
  <si>
    <t>Cyril Gauthier</t>
  </si>
  <si>
    <t>Romain Guillemos</t>
  </si>
  <si>
    <t>Yannick Martinez</t>
  </si>
  <si>
    <t>Jerome Cousin</t>
  </si>
  <si>
    <t>Perrig Quémeneur</t>
  </si>
  <si>
    <t>Yohann Gene</t>
  </si>
  <si>
    <t>Fabrice Jeandesboz</t>
  </si>
  <si>
    <t>Angelo Tulik</t>
  </si>
  <si>
    <t>Thibaut Pinot</t>
  </si>
  <si>
    <t>FDJ</t>
  </si>
  <si>
    <t>Jérémy Roy</t>
  </si>
  <si>
    <t>Arthur Vichot</t>
  </si>
  <si>
    <t>Arnaud Démare</t>
  </si>
  <si>
    <t>William Bonnet</t>
  </si>
  <si>
    <t>Sébastien Chavanel</t>
  </si>
  <si>
    <t>Mickael Delage</t>
  </si>
  <si>
    <t>Alexandre Geniez</t>
  </si>
  <si>
    <t>Matthieu Ladagnous</t>
  </si>
  <si>
    <t>Steve Morabito</t>
  </si>
  <si>
    <t>Anthony Roux</t>
  </si>
  <si>
    <t>Benoit Vaugrenard</t>
  </si>
  <si>
    <t>Brice Feillu</t>
  </si>
  <si>
    <t>Bretagne Séché Environment</t>
  </si>
  <si>
    <t>Pierrick Fedrigo</t>
  </si>
  <si>
    <t>Eduardo Sepulveda</t>
  </si>
  <si>
    <t>Anthony Delaplace</t>
  </si>
  <si>
    <t>Armindo Fonseca</t>
  </si>
  <si>
    <t>Arnaud Gerard</t>
  </si>
  <si>
    <t>Florian Guillou</t>
  </si>
  <si>
    <t>Pierre-Luc Perichon</t>
  </si>
  <si>
    <t>Frederic Brun</t>
  </si>
  <si>
    <t>Florian Vachon</t>
  </si>
  <si>
    <t>Cesare Benedetti</t>
  </si>
  <si>
    <t>Benoit Jarrier</t>
  </si>
  <si>
    <t>fictieve rugnr</t>
  </si>
  <si>
    <t>LEEG LEEG</t>
  </si>
  <si>
    <t>Radjesh</t>
  </si>
  <si>
    <t>Arjen de B.</t>
  </si>
  <si>
    <t>Malrini</t>
  </si>
  <si>
    <t>Francine</t>
  </si>
  <si>
    <t>Jos S</t>
  </si>
  <si>
    <t>Gregory Rast</t>
  </si>
  <si>
    <t>Cameron Meyer</t>
  </si>
  <si>
    <t>Luca Paolini</t>
  </si>
  <si>
    <t>Jacopo Guarnieri</t>
  </si>
  <si>
    <t>Julien Vermote</t>
  </si>
  <si>
    <t>Thomas de Gendt</t>
  </si>
  <si>
    <t>Jens Debusschere</t>
  </si>
  <si>
    <t>Marcel Sieberg</t>
  </si>
  <si>
    <t>Kenneth Vanbilsen</t>
  </si>
  <si>
    <t>Marcel M</t>
  </si>
  <si>
    <t>Ricardo B</t>
  </si>
  <si>
    <t>van 008</t>
  </si>
  <si>
    <t>van 005</t>
  </si>
  <si>
    <t>van 003</t>
  </si>
  <si>
    <t>nvt</t>
  </si>
  <si>
    <t>JZHL</t>
  </si>
  <si>
    <t>CAMV</t>
  </si>
  <si>
    <t>van 010</t>
  </si>
  <si>
    <t>Arthur "il mulino" Kramer</t>
  </si>
  <si>
    <t>Christian van S.</t>
  </si>
  <si>
    <t>Yvonne J.</t>
  </si>
  <si>
    <t>"KLASBAK"</t>
  </si>
  <si>
    <t>van 015</t>
  </si>
  <si>
    <t>van 017</t>
  </si>
  <si>
    <t>Schellingerhout Jr.</t>
  </si>
  <si>
    <t>Bonny</t>
  </si>
  <si>
    <t>Tinka</t>
  </si>
  <si>
    <t>van 023</t>
  </si>
  <si>
    <t>Léon van het H.</t>
  </si>
  <si>
    <t xml:space="preserve">Carolien </t>
  </si>
  <si>
    <t>Alex R.</t>
  </si>
  <si>
    <t>van 026</t>
  </si>
  <si>
    <t>van 021</t>
  </si>
  <si>
    <t>Edwin van S.</t>
  </si>
  <si>
    <t>Marcel B.</t>
  </si>
  <si>
    <t>Daan, Danielson</t>
  </si>
  <si>
    <t>Patricia U.</t>
  </si>
  <si>
    <t>van 029</t>
  </si>
  <si>
    <t>Peter van der M.</t>
  </si>
  <si>
    <t>Louis B.</t>
  </si>
  <si>
    <t>Kolom1</t>
  </si>
  <si>
    <t>Deelnemer</t>
  </si>
  <si>
    <t>Richie Richmond</t>
  </si>
  <si>
    <t>René K.</t>
  </si>
  <si>
    <t>Hans V.</t>
  </si>
  <si>
    <t>André S.</t>
  </si>
  <si>
    <t>Anoeska van S.</t>
  </si>
  <si>
    <t>AnnelieZ</t>
  </si>
  <si>
    <t>Hans D.</t>
  </si>
  <si>
    <t>Corrie D.</t>
  </si>
  <si>
    <t>van 039</t>
  </si>
  <si>
    <t>Wilbert</t>
  </si>
  <si>
    <t>Kay Luijten</t>
  </si>
  <si>
    <t>van 044</t>
  </si>
  <si>
    <t>Maurice van der K.</t>
  </si>
  <si>
    <t>Pascal van der B.</t>
  </si>
  <si>
    <t>Gerrit T.</t>
  </si>
  <si>
    <t>van 033</t>
  </si>
  <si>
    <t>De Derde Bal (JMK)</t>
  </si>
  <si>
    <t>Arie D.</t>
  </si>
  <si>
    <t>Cindy van den B.</t>
  </si>
  <si>
    <t>Danny C.</t>
  </si>
  <si>
    <t>Martijn V.</t>
  </si>
  <si>
    <t>Esther van der L.</t>
  </si>
  <si>
    <t>Richard B.</t>
  </si>
  <si>
    <t>Wilco den B.</t>
  </si>
  <si>
    <t>van 054</t>
  </si>
  <si>
    <t>Corjan H.</t>
  </si>
  <si>
    <t>Quinn H.</t>
  </si>
  <si>
    <t>Erik L.</t>
  </si>
  <si>
    <t xml:space="preserve">van 013 </t>
  </si>
  <si>
    <t>Frankie</t>
  </si>
  <si>
    <t>van 025</t>
  </si>
  <si>
    <t>De Stoempmeister</t>
  </si>
  <si>
    <t>Paul van E.</t>
  </si>
  <si>
    <t>Fox Fast Forward</t>
  </si>
  <si>
    <t>Ghalid</t>
  </si>
  <si>
    <t>van 002</t>
  </si>
  <si>
    <t>René van der S.</t>
  </si>
  <si>
    <t>Danielle Overgaag</t>
  </si>
  <si>
    <t>Frank F.</t>
  </si>
  <si>
    <t>Sylvia  R.</t>
  </si>
  <si>
    <t>Jochem L.</t>
  </si>
  <si>
    <t>Martijn W.</t>
  </si>
  <si>
    <t>Ad O.</t>
  </si>
  <si>
    <t>Intro van Ad</t>
  </si>
  <si>
    <t>Paula van S.</t>
  </si>
  <si>
    <t>Marlies V.</t>
  </si>
  <si>
    <t>Donald Duck (wim)</t>
  </si>
  <si>
    <t>Brigitte van Noortwijk</t>
  </si>
  <si>
    <t>betaald</t>
  </si>
  <si>
    <t>x</t>
  </si>
  <si>
    <t>Lotto-Jumbo</t>
  </si>
  <si>
    <t>Giant</t>
  </si>
  <si>
    <t>Sky</t>
  </si>
  <si>
    <t>BMC</t>
  </si>
  <si>
    <t>Orica</t>
  </si>
  <si>
    <t>Track</t>
  </si>
  <si>
    <t>AG2R</t>
  </si>
  <si>
    <t>Saxo</t>
  </si>
  <si>
    <t>Lampre</t>
  </si>
  <si>
    <t>Alex Dowsett</t>
  </si>
  <si>
    <t>Ranglijst</t>
  </si>
  <si>
    <t>Christophe Riblon</t>
  </si>
  <si>
    <t>Winner Anacona</t>
  </si>
  <si>
    <t>leeg</t>
  </si>
  <si>
    <t>54 - Corjan H.</t>
  </si>
</sst>
</file>

<file path=xl/styles.xml><?xml version="1.0" encoding="utf-8"?>
<styleSheet xmlns="http://schemas.openxmlformats.org/spreadsheetml/2006/main">
  <numFmts count="1">
    <numFmt numFmtId="164" formatCode="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3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0" fillId="0" borderId="0" xfId="0" applyAlignment="1">
      <alignment textRotation="60"/>
    </xf>
    <xf numFmtId="0" fontId="0" fillId="0" borderId="0" xfId="0" applyNumberFormat="1"/>
    <xf numFmtId="0" fontId="0" fillId="6" borderId="0" xfId="0" applyNumberFormat="1" applyFill="1"/>
    <xf numFmtId="0" fontId="0" fillId="0" borderId="0" xfId="0" applyNumberFormat="1" applyBorder="1"/>
    <xf numFmtId="0" fontId="0" fillId="6" borderId="0" xfId="0" applyFill="1"/>
    <xf numFmtId="0" fontId="0" fillId="0" borderId="0" xfId="0" applyFill="1"/>
    <xf numFmtId="0" fontId="0" fillId="0" borderId="0" xfId="0"/>
    <xf numFmtId="0" fontId="0" fillId="0" borderId="0" xfId="0"/>
    <xf numFmtId="0" fontId="3" fillId="0" borderId="2" xfId="3" applyFont="1" applyBorder="1" applyAlignment="1" applyProtection="1">
      <alignment horizontal="center"/>
    </xf>
    <xf numFmtId="0" fontId="2" fillId="0" borderId="6" xfId="2" applyFont="1" applyFill="1" applyBorder="1" applyAlignment="1" applyProtection="1">
      <alignment horizontal="center"/>
    </xf>
    <xf numFmtId="0" fontId="2" fillId="2" borderId="1" xfId="2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3" borderId="0" xfId="2" applyFont="1" applyFill="1" applyProtection="1"/>
    <xf numFmtId="0" fontId="3" fillId="3" borderId="0" xfId="2" applyFont="1" applyFill="1" applyProtection="1"/>
    <xf numFmtId="0" fontId="3" fillId="3" borderId="0" xfId="3" applyFont="1" applyFill="1" applyBorder="1" applyAlignment="1" applyProtection="1">
      <alignment horizontal="center"/>
    </xf>
    <xf numFmtId="0" fontId="0" fillId="4" borderId="3" xfId="0" applyFill="1" applyBorder="1"/>
    <xf numFmtId="0" fontId="0" fillId="4" borderId="7" xfId="0" applyNumberFormat="1" applyFill="1" applyBorder="1"/>
    <xf numFmtId="0" fontId="0" fillId="4" borderId="9" xfId="0" applyFill="1" applyBorder="1" applyProtection="1">
      <protection locked="0"/>
    </xf>
    <xf numFmtId="0" fontId="2" fillId="7" borderId="1" xfId="2" applyNumberFormat="1" applyFont="1" applyFill="1" applyBorder="1" applyAlignment="1" applyProtection="1">
      <alignment horizontal="left"/>
    </xf>
    <xf numFmtId="0" fontId="2" fillId="8" borderId="1" xfId="2" applyNumberFormat="1" applyFont="1" applyFill="1" applyBorder="1" applyAlignment="1" applyProtection="1">
      <alignment horizontal="left"/>
    </xf>
    <xf numFmtId="0" fontId="2" fillId="9" borderId="1" xfId="2" applyFont="1" applyFill="1" applyBorder="1" applyAlignment="1" applyProtection="1">
      <alignment horizontal="left"/>
    </xf>
    <xf numFmtId="0" fontId="2" fillId="10" borderId="1" xfId="2" applyFont="1" applyFill="1" applyBorder="1" applyAlignment="1" applyProtection="1">
      <alignment horizontal="left"/>
    </xf>
    <xf numFmtId="164" fontId="0" fillId="0" borderId="5" xfId="0" applyNumberFormat="1" applyBorder="1"/>
    <xf numFmtId="0" fontId="0" fillId="0" borderId="0" xfId="0"/>
    <xf numFmtId="0" fontId="1" fillId="11" borderId="10" xfId="0" applyFont="1" applyFill="1" applyBorder="1"/>
    <xf numFmtId="0" fontId="6" fillId="5" borderId="0" xfId="0" applyFont="1" applyFill="1"/>
    <xf numFmtId="0" fontId="6" fillId="5" borderId="0" xfId="0" applyNumberFormat="1" applyFont="1" applyFill="1"/>
    <xf numFmtId="0" fontId="6" fillId="5" borderId="0" xfId="0" applyNumberFormat="1" applyFont="1" applyFill="1" applyBorder="1"/>
    <xf numFmtId="0" fontId="0" fillId="6" borderId="0" xfId="0" applyFill="1" applyProtection="1"/>
    <xf numFmtId="0" fontId="0" fillId="0" borderId="0" xfId="0" applyProtection="1"/>
    <xf numFmtId="0" fontId="0" fillId="6" borderId="0" xfId="0" applyNumberFormat="1" applyFill="1" applyProtection="1"/>
    <xf numFmtId="0" fontId="0" fillId="0" borderId="0" xfId="0"/>
    <xf numFmtId="0" fontId="3" fillId="0" borderId="2" xfId="3" applyFont="1" applyBorder="1" applyAlignment="1" applyProtection="1">
      <alignment horizontal="center"/>
    </xf>
    <xf numFmtId="0" fontId="2" fillId="0" borderId="6" xfId="2" applyFont="1" applyFill="1" applyBorder="1" applyAlignment="1" applyProtection="1">
      <alignment horizontal="center"/>
    </xf>
    <xf numFmtId="0" fontId="2" fillId="3" borderId="0" xfId="2" applyFont="1" applyFill="1" applyProtection="1"/>
    <xf numFmtId="0" fontId="3" fillId="3" borderId="0" xfId="2" applyFont="1" applyFill="1" applyProtection="1"/>
    <xf numFmtId="0" fontId="3" fillId="3" borderId="0" xfId="3" applyFont="1" applyFill="1" applyBorder="1" applyAlignment="1" applyProtection="1">
      <alignment horizontal="center"/>
    </xf>
    <xf numFmtId="164" fontId="2" fillId="3" borderId="0" xfId="3" applyNumberFormat="1" applyFill="1" applyProtection="1"/>
    <xf numFmtId="0" fontId="0" fillId="4" borderId="3" xfId="0" applyFill="1" applyBorder="1" applyProtection="1"/>
    <xf numFmtId="0" fontId="0" fillId="4" borderId="7" xfId="0" applyNumberFormat="1" applyFill="1" applyBorder="1" applyProtection="1"/>
    <xf numFmtId="0" fontId="0" fillId="4" borderId="9" xfId="0" applyFill="1" applyBorder="1" applyProtection="1"/>
    <xf numFmtId="0" fontId="1" fillId="11" borderId="10" xfId="0" applyFont="1" applyFill="1" applyBorder="1" applyAlignment="1" applyProtection="1">
      <alignment horizontal="center"/>
    </xf>
    <xf numFmtId="0" fontId="0" fillId="0" borderId="0" xfId="0" applyNumberFormat="1" applyProtection="1"/>
    <xf numFmtId="0" fontId="0" fillId="4" borderId="10" xfId="0" applyFill="1" applyBorder="1" applyAlignment="1" applyProtection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1" xfId="0" pivotButton="1" applyBorder="1"/>
    <xf numFmtId="0" fontId="0" fillId="0" borderId="23" xfId="0" applyBorder="1"/>
    <xf numFmtId="0" fontId="0" fillId="0" borderId="20" xfId="0" applyBorder="1"/>
    <xf numFmtId="0" fontId="0" fillId="0" borderId="22" xfId="0" pivotButton="1" applyBorder="1"/>
    <xf numFmtId="0" fontId="0" fillId="0" borderId="22" xfId="0" applyBorder="1"/>
    <xf numFmtId="0" fontId="6" fillId="11" borderId="0" xfId="0" applyFont="1" applyFill="1"/>
    <xf numFmtId="0" fontId="0" fillId="0" borderId="0" xfId="0" applyAlignment="1">
      <alignment horizontal="left" vertical="top" textRotation="60"/>
    </xf>
    <xf numFmtId="0" fontId="0" fillId="0" borderId="0" xfId="0" applyAlignment="1">
      <alignment vertical="top" textRotation="60"/>
    </xf>
    <xf numFmtId="0" fontId="5" fillId="5" borderId="0" xfId="0" applyFont="1" applyFill="1" applyAlignment="1">
      <alignment vertical="top" textRotation="60"/>
    </xf>
    <xf numFmtId="0" fontId="0" fillId="5" borderId="0" xfId="0" applyNumberFormat="1" applyFill="1"/>
    <xf numFmtId="164" fontId="0" fillId="0" borderId="5" xfId="0" applyNumberFormat="1" applyFill="1" applyBorder="1" applyAlignment="1">
      <alignment textRotation="61"/>
    </xf>
    <xf numFmtId="0" fontId="0" fillId="0" borderId="4" xfId="0" applyFill="1" applyBorder="1" applyAlignment="1">
      <alignment textRotation="61"/>
    </xf>
    <xf numFmtId="0" fontId="0" fillId="5" borderId="8" xfId="0" applyFill="1" applyBorder="1" applyAlignment="1">
      <alignment textRotation="61"/>
    </xf>
    <xf numFmtId="0" fontId="0" fillId="0" borderId="0" xfId="0" applyAlignment="1">
      <alignment textRotation="61"/>
    </xf>
    <xf numFmtId="0" fontId="0" fillId="5" borderId="0" xfId="0" applyFill="1" applyAlignment="1">
      <alignment textRotation="61"/>
    </xf>
    <xf numFmtId="0" fontId="7" fillId="5" borderId="0" xfId="0" applyNumberFormat="1" applyFont="1" applyFill="1" applyBorder="1"/>
    <xf numFmtId="164" fontId="0" fillId="0" borderId="24" xfId="0" applyNumberFormat="1" applyBorder="1"/>
    <xf numFmtId="0" fontId="0" fillId="0" borderId="0" xfId="0" applyFill="1" applyBorder="1"/>
    <xf numFmtId="0" fontId="0" fillId="5" borderId="0" xfId="0" applyNumberFormat="1" applyFill="1" applyBorder="1"/>
    <xf numFmtId="0" fontId="0" fillId="0" borderId="0" xfId="0" applyNumberFormat="1" applyBorder="1"/>
    <xf numFmtId="0" fontId="0" fillId="0" borderId="0" xfId="0" applyFill="1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1" xfId="0" pivotButton="1" applyBorder="1"/>
    <xf numFmtId="0" fontId="0" fillId="0" borderId="21" xfId="0" applyBorder="1"/>
    <xf numFmtId="0" fontId="0" fillId="0" borderId="21" xfId="0" applyNumberFormat="1" applyBorder="1"/>
    <xf numFmtId="0" fontId="0" fillId="0" borderId="22" xfId="0" applyNumberFormat="1" applyBorder="1"/>
    <xf numFmtId="0" fontId="0" fillId="0" borderId="23" xfId="0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64" fontId="0" fillId="12" borderId="25" xfId="0" applyNumberFormat="1" applyFill="1" applyBorder="1" applyAlignment="1" applyProtection="1">
      <alignment horizontal="left"/>
      <protection locked="0"/>
    </xf>
    <xf numFmtId="164" fontId="0" fillId="0" borderId="0" xfId="0" applyNumberFormat="1"/>
    <xf numFmtId="0" fontId="0" fillId="0" borderId="0" xfId="0" applyFill="1" applyProtection="1"/>
    <xf numFmtId="164" fontId="2" fillId="0" borderId="0" xfId="3" applyNumberFormat="1" applyFill="1" applyProtection="1"/>
    <xf numFmtId="0" fontId="0" fillId="0" borderId="26" xfId="0" applyBorder="1"/>
    <xf numFmtId="0" fontId="0" fillId="0" borderId="27" xfId="0" applyNumberFormat="1" applyBorder="1"/>
    <xf numFmtId="0" fontId="0" fillId="0" borderId="4" xfId="0" applyBorder="1"/>
    <xf numFmtId="0" fontId="0" fillId="0" borderId="29" xfId="0" applyNumberFormat="1" applyBorder="1"/>
    <xf numFmtId="0" fontId="0" fillId="0" borderId="30" xfId="0" applyNumberFormat="1" applyBorder="1"/>
    <xf numFmtId="0" fontId="0" fillId="0" borderId="31" xfId="0" pivotButton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0" fillId="0" borderId="31" xfId="0" applyNumberFormat="1" applyBorder="1"/>
    <xf numFmtId="0" fontId="0" fillId="13" borderId="9" xfId="0" applyFill="1" applyBorder="1" applyAlignment="1" applyProtection="1">
      <protection locked="0"/>
    </xf>
    <xf numFmtId="0" fontId="0" fillId="13" borderId="3" xfId="0" applyFill="1" applyBorder="1" applyAlignment="1" applyProtection="1">
      <protection locked="0"/>
    </xf>
    <xf numFmtId="0" fontId="0" fillId="13" borderId="7" xfId="0" applyFill="1" applyBorder="1" applyAlignment="1" applyProtection="1">
      <protection locked="0"/>
    </xf>
    <xf numFmtId="0" fontId="0" fillId="0" borderId="0" xfId="0"/>
    <xf numFmtId="0" fontId="0" fillId="0" borderId="0" xfId="0" applyNumberFormat="1"/>
    <xf numFmtId="0" fontId="0" fillId="0" borderId="0" xfId="0" applyNumberFormat="1" applyBorder="1"/>
    <xf numFmtId="0" fontId="0" fillId="0" borderId="0" xfId="0" applyBorder="1"/>
    <xf numFmtId="0" fontId="0" fillId="0" borderId="0" xfId="0" applyProtection="1">
      <protection locked="0"/>
    </xf>
    <xf numFmtId="0" fontId="1" fillId="4" borderId="4" xfId="0" applyFont="1" applyFill="1" applyBorder="1"/>
    <xf numFmtId="0" fontId="1" fillId="4" borderId="28" xfId="0" applyFont="1" applyFill="1" applyBorder="1"/>
    <xf numFmtId="0" fontId="1" fillId="4" borderId="11" xfId="0" applyFont="1" applyFill="1" applyBorder="1"/>
    <xf numFmtId="164" fontId="1" fillId="4" borderId="31" xfId="0" applyNumberFormat="1" applyFont="1" applyFill="1" applyBorder="1"/>
    <xf numFmtId="0" fontId="1" fillId="4" borderId="28" xfId="0" applyNumberFormat="1" applyFont="1" applyFill="1" applyBorder="1"/>
  </cellXfs>
  <cellStyles count="5">
    <cellStyle name="Normal_CONTACT" xfId="1"/>
    <cellStyle name="Normal_Dlnmrfrm" xfId="2"/>
    <cellStyle name="Standaard" xfId="0" builtinId="0"/>
    <cellStyle name="Standaard 2" xfId="3"/>
    <cellStyle name="Standaard 2 2" xfId="4"/>
  </cellStyles>
  <dxfs count="148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0" formatCode="General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0" formatCode="General"/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C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general" vertical="bottom" textRotation="61" wrapText="0" indent="0" relativeIndent="255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numFmt numFmtId="0" formatCode="General"/>
      <protection locked="1" hidden="0"/>
    </dxf>
    <dxf>
      <protection locked="1" hidden="0"/>
    </dxf>
    <dxf>
      <numFmt numFmtId="0" formatCode="General"/>
      <protection locked="1" hidden="0"/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FFC000"/>
        </patternFill>
      </fill>
    </dxf>
    <dxf>
      <protection locked="0" hidden="0"/>
    </dxf>
    <dxf>
      <numFmt numFmtId="0" formatCode="General"/>
    </dxf>
    <dxf>
      <alignment horizontal="general" vertical="bottom" textRotation="60" wrapText="0" indent="0" relativeIndent="255" justifyLastLine="0" shrinkToFit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erkerk" refreshedDate="42176.832915740742" createdVersion="3" refreshedVersion="3" recordCount="264">
  <cacheSource type="worksheet">
    <worksheetSource name="rennerstabel"/>
  </cacheSource>
  <cacheFields count="36">
    <cacheField name="eind klassement" numFmtId="0">
      <sharedItems containsBlank="1" containsMixedTypes="1" containsNumber="1" containsInteger="1" minValue="1" maxValue="3" count="7">
        <s v="***"/>
        <m/>
        <s v="*"/>
        <s v="**"/>
        <n v="3" u="1"/>
        <n v="2" u="1"/>
        <n v="1" u="1"/>
      </sharedItems>
    </cacheField>
    <cacheField name="dagsucces" numFmtId="0">
      <sharedItems containsBlank="1" containsMixedTypes="1" containsNumber="1" containsInteger="1" minValue="1" maxValue="3" count="7">
        <s v="**"/>
        <s v="***"/>
        <m/>
        <s v="*"/>
        <n v="3" u="1"/>
        <n v="2" u="1"/>
        <n v="1" u="1"/>
      </sharedItems>
    </cacheField>
    <cacheField name="afvallers" numFmtId="0">
      <sharedItems containsSemiMixedTypes="0" containsString="0" containsNumber="1" containsInteger="1" minValue="1" maxValue="1"/>
    </cacheField>
    <cacheField name="uit" numFmtId="0">
      <sharedItems containsNonDate="0" containsString="0" containsBlank="1"/>
    </cacheField>
    <cacheField name="fictieve rugnr" numFmtId="0">
      <sharedItems containsSemiMixedTypes="0" containsString="0" containsNumber="1" containsInteger="1" minValue="1" maxValue="264" count="26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</sharedItems>
    </cacheField>
    <cacheField name="renner" numFmtId="0">
      <sharedItems containsBlank="1" count="270">
        <s v="Alberto Contador Velasco"/>
        <s v="Peter Sagan"/>
        <s v="Sergio Paulinho"/>
        <s v="Michael Rogers"/>
        <s v="Rafal Majka"/>
        <s v="Robert Kiserlovski"/>
        <s v="Daniele Bennati"/>
        <s v="Michael Valgren"/>
        <s v="Roman Kreuziger"/>
        <s v="Ivan Basso"/>
        <s v="Maciej Bodnar"/>
        <s v="Jesus Hernandez"/>
        <s v="Jean-Cristophe Peraud"/>
        <s v="Romain Bardet"/>
        <s v="Alexis Vuillermoz"/>
        <s v="Samuel Dumoulin"/>
        <s v="Jan Bakelants"/>
        <s v="Blel Kadri"/>
        <s v="Sébastien Minard"/>
        <s v="Hubert Dupont"/>
        <s v="Mikael Cherel"/>
        <s v="Ben Gastauer"/>
        <s v="Johan Vansummeren"/>
        <s v="Matteo Montaguti"/>
        <s v="Tejay van Garderen"/>
        <s v="Samuel Sanchez"/>
        <s v="Greg van Avermaet"/>
        <s v="Taylor Phinney"/>
        <s v="Daniel Oss"/>
        <s v="Peter Stetina"/>
        <s v="Manuel Quinziato"/>
        <s v="Amael Moinard"/>
        <s v="Ben Hermans"/>
        <s v="Rohan Dennis"/>
        <s v="Michael Schar"/>
        <s v="Damiano Caruso"/>
        <s v="Bauke Mollema"/>
        <s v="Haimar Zulbeldia Agirre"/>
        <s v="Frank Schleck"/>
        <s v="Julian Arredondo"/>
        <s v="Jasper Stuyven"/>
        <s v="Stijn Devolder"/>
        <s v="Fabian Cancellara"/>
        <s v="Bob Jungels"/>
        <s v="Danny van Poppel"/>
        <s v="Yaroslav Popovych"/>
        <s v="Markel Irizar"/>
        <s v="Riccardo Zoidl"/>
        <s v="Simon Gerrans"/>
        <s v="Simon Yates"/>
        <s v="Michael Matthews"/>
        <s v="Luke Durbridge"/>
        <s v="Adam Yates"/>
        <s v="Matthew Hayman"/>
        <s v="Svein Tuft"/>
        <s v="Michael Albasini"/>
        <s v="Jens Keukeleire"/>
        <s v="Daryl Impey"/>
        <s v="Ivan Santaromita"/>
        <s v="Joaquim Rodriguez"/>
        <s v="Alexander Kristoff"/>
        <s v="Tiago Machado"/>
        <s v="Daniel Moreno"/>
        <s v="Alberto Losada"/>
        <s v="Giampaolo Caruso"/>
        <s v="Simon Spilak"/>
        <s v="Dmitriy Kozonchuk"/>
        <s v="Viacheslav Kuznetsov"/>
        <s v="Vladimir Isaychev"/>
        <s v="Marko Haller"/>
        <s v="Angel Vicioso"/>
        <s v="Rui Costa"/>
        <s v="Nelson Oliviera"/>
        <s v="Kristijan Durasek"/>
        <s v="Mario Costa"/>
        <s v="Fillipo Pozzato"/>
        <s v="Valerio Conti"/>
        <s v="Mattia Catteneo"/>
        <s v="Rafael Valls"/>
        <s v="José Rodolfo Serpa Perez"/>
        <s v="Rubén Plaza"/>
        <s v="Matteo Bono"/>
        <s v="Davide Cimolai"/>
        <s v="Andrew Talansky"/>
        <s v="Daniel Martin"/>
        <s v="Ryder Hesjedal"/>
        <s v="Dylan van Baarle"/>
        <s v="Janiel Alexis Acevedo"/>
        <s v="Sebastiaan Langeveld"/>
        <s v="Alex Howes"/>
        <s v="Moreno Moser"/>
        <s v="Jack Bauer"/>
        <s v="Ramunas Navardauskas"/>
        <s v="Nathan Haas"/>
        <s v="Kristijan Koren"/>
        <s v="Rigoberto Uran"/>
        <s v="Mark Cavendish"/>
        <s v="Tony Martin"/>
        <s v="Michal Kwiatkovski"/>
        <s v="Michal Golas"/>
        <s v="Mark Renshaw"/>
        <s v="Matteo Trentin"/>
        <s v="Stijn Vandenbergh"/>
        <s v="Maxime Monfort"/>
        <s v="Jurgen Roelandts"/>
        <s v="Zdenyk Stybar"/>
        <s v="Julian Alaphilippe"/>
        <s v="André Greipel"/>
        <s v="Adam Hansen"/>
        <s v="Jelle Vanendert"/>
        <s v="Tony Gallopin"/>
        <s v="Tim Wellens"/>
        <s v="Bart de Clercq"/>
        <s v="Jurgen van den Broeck"/>
        <s v="Lars Ytting Bak"/>
        <s v="Kenny Dehaes"/>
        <s v="Vegaard Breen"/>
        <s v="Kris Boeckmans"/>
        <s v="Gregory Henderson"/>
        <s v="Robert Gesink"/>
        <s v="Wilco Kelderman"/>
        <s v="Steven Kruijswijk"/>
        <s v="Laurens ten Dam"/>
        <s v="Tom Leezer"/>
        <s v="Sep Vanmarcke"/>
        <s v="Maarten Wijnants"/>
        <s v="Bram Tankink"/>
        <s v="Jos van Emden"/>
        <s v="George Bennett"/>
        <s v="Martijn Keizer"/>
        <s v="Paul Martens"/>
        <s v="Chris Froome"/>
        <s v="Richie Porte"/>
        <s v="Nicolas Roche"/>
        <s v="Mikel Nieve"/>
        <s v="Geraint Thomas"/>
        <s v="Wout Poels"/>
        <s v="Peter Kennaugh"/>
        <s v="Luis Sergio Henao"/>
        <s v="Leopold König"/>
        <s v="Lars Nordhaug"/>
        <s v="Christian Knees"/>
        <s v="Ian Stannard"/>
        <s v="Vicenzo Nibali"/>
        <s v="Jakob Fuglsang"/>
        <s v="Lars Boom"/>
        <s v="Andriy Grivko"/>
        <s v="Michele Scarponi"/>
        <s v="Rein Taaramae"/>
        <s v="Lieuwe Westra"/>
        <s v="Valerio Agnoli"/>
        <s v="Alexy Lutsenko"/>
        <s v="Dmitriy Gruzdev"/>
        <s v="Tanel Kangert"/>
        <s v="Alessandro Vanotti"/>
        <s v="Dominik Nerz"/>
        <s v="Sam Bennett"/>
        <s v="José Mendes"/>
        <s v="Jan Barta"/>
        <s v="Bartosz Huzarski"/>
        <s v="Björn Thurau"/>
        <s v="Andreas Schillinger"/>
        <s v="Paul Voss"/>
        <s v="Christiano Salemo"/>
        <s v="Emanuel Buchmann"/>
        <s v="Patrick Konrad"/>
        <s v="Zakkari Dempster"/>
        <s v="Marcel Kittel"/>
        <s v="John Degenkolb"/>
        <s v="Koen de Kort"/>
        <s v="Tom Dumoulin"/>
        <s v="Bert de Backer"/>
        <s v="Roy Curvers"/>
        <s v="Warren Barguil"/>
        <s v="Johannes Fröhlinger"/>
        <s v="Albert Timmer"/>
        <s v="Simon Geschke"/>
        <s v="Georg Preidler"/>
        <s v="Ramon Sinkeldam"/>
        <s v="Alejandro Valverde"/>
        <s v="Nairo Quintana"/>
        <s v="José Herrada"/>
        <s v="Adriano Malori"/>
        <s v="José Joaquin Rojas"/>
        <s v="Gorka Izagirre"/>
        <s v="Eros Capecchi"/>
        <s v="Jonathan Castroviejo"/>
        <s v="Imanol Erviti"/>
        <s v="John Gadret"/>
        <s v="Rory Sutherland"/>
        <s v="Fran Ventoso"/>
        <s v="Edvald Boasson Hagen"/>
        <s v="Serge Pauwels"/>
        <s v="Merhawi Kudus"/>
        <s v="Jacques Janse van Rensburg"/>
        <s v="Reinhardt Janse van Rensburg"/>
        <s v="Tyler Farrar"/>
        <s v="Stephen Cummings"/>
        <s v="Louis Meintjes"/>
        <s v="Youcef Reguigui"/>
        <s v="Daniel Teklehaimanot"/>
        <s v="Natnael Berhane"/>
        <s v="Matthew Goss"/>
        <s v="Mathias Frank"/>
        <s v="Sylvain Chavanel"/>
        <s v="Martin Elmiger"/>
        <s v="Jarinson Pantano"/>
        <s v="Vicente Reynes"/>
        <s v="Matthias Brandle"/>
        <s v="Marcel Wyss"/>
        <s v="Jerome Coppel"/>
        <s v="Dries Devenyns"/>
        <s v="Stef Clement"/>
        <s v="David Tanner"/>
        <s v="Reto Hollenstein"/>
        <s v="Daniel Navarro"/>
        <s v="Nacer Bouhanni"/>
        <s v="Nicolas Edet"/>
        <s v="Christophe Laporte"/>
        <s v="Luis Angel Maté"/>
        <s v="Florian Sénéchal"/>
        <s v="Julien Simon"/>
        <s v="Geoffrey Soupe"/>
        <s v="Yoann Bagot"/>
        <s v="Cyril Lemoine"/>
        <s v="Stephane Rossetto"/>
        <s v="Rudy Molard"/>
        <s v="Pierre Rolland"/>
        <s v="Thomas Voeckler"/>
        <s v="Bryan Croquard"/>
        <s v="Romain Sicard"/>
        <s v="Cyril Gauthier"/>
        <s v="Romain Guillemos"/>
        <s v="Yannick Martinez"/>
        <s v="Jerome Cousin"/>
        <s v="Perrig Quémeneur"/>
        <s v="Yohann Gene"/>
        <s v="Fabrice Jeandesboz"/>
        <s v="Angelo Tulik"/>
        <s v="Thibaut Pinot"/>
        <s v="Jérémy Roy"/>
        <s v="Arthur Vichot"/>
        <s v="Arnaud Démare"/>
        <s v="William Bonnet"/>
        <s v="Sébastien Chavanel"/>
        <s v="Mickael Delage"/>
        <s v="Alexandre Geniez"/>
        <s v="Matthieu Ladagnous"/>
        <s v="Steve Morabito"/>
        <s v="Anthony Roux"/>
        <s v="Benoit Vaugrenard"/>
        <s v="Brice Feillu"/>
        <s v="Pierrick Fedrigo"/>
        <s v="Eduardo Sepulveda"/>
        <s v="Anthony Delaplace"/>
        <s v="Armindo Fonseca"/>
        <s v="Arnaud Gerard"/>
        <s v="Florian Guillou"/>
        <s v="Pierre-Luc Perichon"/>
        <s v="Frederic Brun"/>
        <s v="Florian Vachon"/>
        <s v="Cesare Benedetti"/>
        <s v="Benoit Jarrier"/>
        <s v="Kees" u="1"/>
        <m u="1"/>
        <s v="Piet" u="1"/>
        <s v="NB" u="1"/>
        <s v="Echt wel" u="1"/>
        <s v="Marcel" u="1"/>
        <s v="test hier" u="1"/>
      </sharedItems>
    </cacheField>
    <cacheField name="ploeg" numFmtId="0">
      <sharedItems/>
    </cacheField>
    <cacheField name="totaal punten" numFmtId="0">
      <sharedItems containsSemiMixedTypes="0" containsString="0" containsNumber="1" containsInteger="1" minValue="0" maxValue="0"/>
    </cacheField>
    <cacheField name="proloog" numFmtId="0">
      <sharedItems containsNonDate="0" containsString="0" containsBlank="1"/>
    </cacheField>
    <cacheField name="etappe 1" numFmtId="0">
      <sharedItems containsNonDate="0" containsString="0" containsBlank="1"/>
    </cacheField>
    <cacheField name="etappe 2" numFmtId="0">
      <sharedItems containsNonDate="0" containsString="0" containsBlank="1"/>
    </cacheField>
    <cacheField name="etappe 3" numFmtId="0">
      <sharedItems containsNonDate="0" containsString="0" containsBlank="1"/>
    </cacheField>
    <cacheField name="etappe 4" numFmtId="0">
      <sharedItems containsNonDate="0" containsString="0" containsBlank="1"/>
    </cacheField>
    <cacheField name="etappe 5" numFmtId="0">
      <sharedItems containsNonDate="0" containsString="0" containsBlank="1"/>
    </cacheField>
    <cacheField name="etappe 6" numFmtId="0">
      <sharedItems containsNonDate="0" containsString="0" containsBlank="1"/>
    </cacheField>
    <cacheField name="etappe 7" numFmtId="0">
      <sharedItems containsNonDate="0" containsString="0" containsBlank="1"/>
    </cacheField>
    <cacheField name="etappe 8" numFmtId="0">
      <sharedItems containsNonDate="0" containsString="0" containsBlank="1"/>
    </cacheField>
    <cacheField name="etappe 9" numFmtId="0">
      <sharedItems containsNonDate="0" containsString="0" containsBlank="1"/>
    </cacheField>
    <cacheField name="etappe 10" numFmtId="0">
      <sharedItems containsNonDate="0" containsString="0" containsBlank="1"/>
    </cacheField>
    <cacheField name="etappe 11" numFmtId="0">
      <sharedItems containsNonDate="0" containsString="0" containsBlank="1"/>
    </cacheField>
    <cacheField name="etappe 12" numFmtId="0">
      <sharedItems containsNonDate="0" containsString="0" containsBlank="1"/>
    </cacheField>
    <cacheField name="etappe 13" numFmtId="0">
      <sharedItems containsNonDate="0" containsString="0" containsBlank="1"/>
    </cacheField>
    <cacheField name="etappe 14" numFmtId="0">
      <sharedItems containsNonDate="0" containsString="0" containsBlank="1"/>
    </cacheField>
    <cacheField name="etappe 15" numFmtId="0">
      <sharedItems containsNonDate="0" containsString="0" containsBlank="1"/>
    </cacheField>
    <cacheField name="etappe 16" numFmtId="0">
      <sharedItems containsNonDate="0" containsString="0" containsBlank="1"/>
    </cacheField>
    <cacheField name="etappe 17" numFmtId="0">
      <sharedItems containsNonDate="0" containsString="0" containsBlank="1"/>
    </cacheField>
    <cacheField name="etappe 18" numFmtId="0">
      <sharedItems containsNonDate="0" containsString="0" containsBlank="1"/>
    </cacheField>
    <cacheField name="etappe 19" numFmtId="0">
      <sharedItems containsNonDate="0" containsString="0" containsBlank="1"/>
    </cacheField>
    <cacheField name="etappe 20" numFmtId="0">
      <sharedItems containsNonDate="0" containsString="0" containsBlank="1"/>
    </cacheField>
    <cacheField name="etappe 21" numFmtId="0">
      <sharedItems containsNonDate="0" containsString="0" containsBlank="1"/>
    </cacheField>
    <cacheField name="ploegenklassement" numFmtId="0">
      <sharedItems containsNonDate="0" containsString="0" containsBlank="1"/>
    </cacheField>
    <cacheField name="groene trui" numFmtId="0">
      <sharedItems containsNonDate="0" containsString="0" containsBlank="1"/>
    </cacheField>
    <cacheField name="bolletjes trui" numFmtId="0">
      <sharedItems containsNonDate="0" containsString="0" containsBlank="1"/>
    </cacheField>
    <cacheField name="witte trui" numFmtId="0">
      <sharedItems containsNonDate="0" containsString="0" containsBlank="1"/>
    </cacheField>
    <cacheField name="gele trui" numFmtId="0">
      <sharedItems containsNonDate="0" containsString="0" containsBlank="1"/>
    </cacheField>
    <cacheField name="uit verborgen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eerkerk" refreshedDate="42211.851388078707" createdVersion="3" refreshedVersion="3" recordCount="66">
  <cacheSource type="worksheet">
    <worksheetSource name="deelnemers"/>
  </cacheSource>
  <cacheFields count="39">
    <cacheField name="Deelname nr :" numFmtId="164">
      <sharedItems containsSemiMixedTypes="0" containsString="0" containsNumber="1" containsInteger="1" minValue="1" maxValue="66" count="6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</sharedItems>
    </cacheField>
    <cacheField name="Deelnemer :" numFmtId="0">
      <sharedItems containsBlank="1" count="83">
        <s v="Arjen de B."/>
        <s v="Radjesh"/>
        <s v="De Derde Bal (JMK)"/>
        <s v="Danielle Overgaag"/>
        <s v="Malrini"/>
        <s v="Francine"/>
        <s v="Jos S"/>
        <s v="Marcel M"/>
        <s v="Ricardo B"/>
        <s v="JZHL"/>
        <s v="CAMV"/>
        <s v="Arthur &quot;il mulino&quot; Kramer"/>
        <s v="Christian van S."/>
        <s v="Yvonne J."/>
        <s v="&quot;KLASBAK&quot;"/>
        <s v="Schellingerhout Jr."/>
        <s v="Jochem L."/>
        <s v="Martijn W."/>
        <s v="Bonny"/>
        <s v="Tinka"/>
        <s v="Marcel B."/>
        <s v="Edwin van S."/>
        <s v="Léon van het H."/>
        <s v="Kay Luijten"/>
        <s v="Carolien "/>
        <s v="Sylvia  R."/>
        <s v="Alex R."/>
        <s v="Daan, Danielson"/>
        <s v="Patricia U."/>
        <s v="Peter van der M."/>
        <s v="Louis B."/>
        <s v="Richie Richmond"/>
        <s v="René K."/>
        <s v="Gerrit T."/>
        <s v="Hans V."/>
        <s v="André S."/>
        <s v="Anoeska van S."/>
        <s v="AnnelieZ"/>
        <s v="Hans D."/>
        <s v="Corrie D."/>
        <s v="Pascal van der B."/>
        <s v="Wilbert"/>
        <s v="Maurice van der K."/>
        <s v="Ad O."/>
        <s v="Intro van Ad"/>
        <s v="Arie D."/>
        <s v="Cindy van den B."/>
        <s v="Danny C."/>
        <s v="Martijn V."/>
        <s v="Esther van der L."/>
        <s v="Richard B."/>
        <s v="Wilco den B."/>
        <s v="Frank F."/>
        <s v="Corjan H."/>
        <s v="Quinn H."/>
        <s v="Erik L."/>
        <s v="Paula van S."/>
        <s v="Frankie"/>
        <s v="De Stoempmeister"/>
        <s v="Paul van E."/>
        <s v="Fox Fast Forward"/>
        <s v="Marlies V."/>
        <s v="Ghalid"/>
        <s v="René van der S."/>
        <s v="Donald Duck (wim)"/>
        <s v="Brigitte van Noortwijk"/>
        <m u="1"/>
        <s v="Sylvia R." u="1"/>
        <s v=" Sanne W" u="1"/>
        <s v="Jacco S." u="1"/>
        <s v="Sylvia  Rondhuis " u="1"/>
        <s v="Test deelnemer" u="1"/>
        <s v="JMK" u="1"/>
        <s v="Jochem langeveld" u="1"/>
        <s v="Pascal" u="1"/>
        <s v="Marcel" u="1"/>
        <s v="Frank Faber" u="1"/>
        <s v="Sanne W" u="1"/>
        <s v="Marcel Berk" u="1"/>
        <s v="Ad Overgaag" u="1"/>
        <s v="Intro Overgaag" u="1"/>
        <s v="Kay L." u="1"/>
        <s v="introducee volgt zsm" u="1"/>
      </sharedItems>
    </cacheField>
    <cacheField name="Introduce van" numFmtId="0">
      <sharedItems containsBlank="1" count="22">
        <s v="nvt"/>
        <s v="van 003"/>
        <s v="van 005"/>
        <s v="van 008"/>
        <s v="van 010"/>
        <s v="van 015"/>
        <s v="van 017"/>
        <s v="van 021"/>
        <s v="van 023"/>
        <s v="van 026"/>
        <s v="van 029"/>
        <s v="van 033"/>
        <s v="van 039"/>
        <s v="van 044"/>
        <s v="van 054"/>
        <s v="van 013 "/>
        <s v="van 025"/>
        <s v="van 002"/>
        <m u="1"/>
        <s v="van 21" u="1"/>
        <s v="JMK" u="1"/>
        <s v="Malrini" u="1"/>
      </sharedItems>
    </cacheField>
    <cacheField name="Team :" numFmtId="0">
      <sharedItems containsBlank="1" count="12">
        <s v="Track"/>
        <s v="Lampre"/>
        <s v="AG2R"/>
        <s v="Saxo"/>
        <s v="BMC"/>
        <s v="Lotto-Jumbo"/>
        <s v="Giant"/>
        <s v="Sky"/>
        <s v="Cofidis"/>
        <s v="Orica"/>
        <s v="Astana"/>
        <m u="1"/>
      </sharedItems>
    </cacheField>
    <cacheField name="renners" numFmtId="0">
      <sharedItems/>
    </cacheField>
    <cacheField name="kopman" numFmtId="0">
      <sharedItems containsSemiMixedTypes="0" containsString="0" containsNumber="1" containsInteger="1" minValue="1" maxValue="182"/>
    </cacheField>
    <cacheField name="renner 2" numFmtId="0">
      <sharedItems containsSemiMixedTypes="0" containsString="0" containsNumber="1" containsInteger="1" minValue="1" maxValue="231"/>
    </cacheField>
    <cacheField name="renner 3" numFmtId="0">
      <sharedItems containsSemiMixedTypes="0" containsString="0" containsNumber="1" containsInteger="1" minValue="1" maxValue="229"/>
    </cacheField>
    <cacheField name="renner 4" numFmtId="0">
      <sharedItems containsSemiMixedTypes="0" containsString="0" containsNumber="1" containsInteger="1" minValue="1" maxValue="244"/>
    </cacheField>
    <cacheField name="renner 5" numFmtId="0">
      <sharedItems containsSemiMixedTypes="0" containsString="0" containsNumber="1" containsInteger="1" minValue="1" maxValue="241"/>
    </cacheField>
    <cacheField name="renner 6" numFmtId="0">
      <sharedItems containsSemiMixedTypes="0" containsString="0" containsNumber="1" containsInteger="1" minValue="1" maxValue="241"/>
    </cacheField>
    <cacheField name="renner 7" numFmtId="0">
      <sharedItems containsSemiMixedTypes="0" containsString="0" containsNumber="1" containsInteger="1" minValue="1" maxValue="255"/>
    </cacheField>
    <cacheField name="renner 8" numFmtId="0">
      <sharedItems containsSemiMixedTypes="0" containsString="0" containsNumber="1" containsInteger="1" minValue="1" maxValue="241"/>
    </cacheField>
    <cacheField name="renner 9" numFmtId="0">
      <sharedItems containsSemiMixedTypes="0" containsString="0" containsNumber="1" containsInteger="1" minValue="2" maxValue="241"/>
    </cacheField>
    <cacheField name="renner 10" numFmtId="0">
      <sharedItems containsSemiMixedTypes="0" containsString="0" containsNumber="1" containsInteger="1" minValue="2" maxValue="241"/>
    </cacheField>
    <cacheField name="renner 11" numFmtId="0">
      <sharedItems containsSemiMixedTypes="0" containsString="0" containsNumber="1" containsInteger="1" minValue="2" maxValue="241"/>
    </cacheField>
    <cacheField name="renner 12" numFmtId="0">
      <sharedItems containsSemiMixedTypes="0" containsString="0" containsNumber="1" containsInteger="1" minValue="2" maxValue="241"/>
    </cacheField>
    <cacheField name="renner 13" numFmtId="0">
      <sharedItems containsSemiMixedTypes="0" containsString="0" containsNumber="1" containsInteger="1" minValue="2" maxValue="241"/>
    </cacheField>
    <cacheField name="renner 14" numFmtId="0">
      <sharedItems containsSemiMixedTypes="0" containsString="0" containsNumber="1" containsInteger="1" minValue="2" maxValue="241"/>
    </cacheField>
    <cacheField name="renner 15" numFmtId="0">
      <sharedItems containsSemiMixedTypes="0" containsString="0" containsNumber="1" containsInteger="1" minValue="1" maxValue="261"/>
    </cacheField>
    <cacheField name="punten" numFmtId="0">
      <sharedItems containsNonDate="0" containsString="0" containsBlank="1"/>
    </cacheField>
    <cacheField name="punten r1" numFmtId="0">
      <sharedItems containsSemiMixedTypes="0" containsString="0" containsNumber="1" containsInteger="1" minValue="180" maxValue="678"/>
    </cacheField>
    <cacheField name="punten r2" numFmtId="0">
      <sharedItems containsSemiMixedTypes="0" containsString="0" containsNumber="1" containsInteger="1" minValue="0" maxValue="339"/>
    </cacheField>
    <cacheField name="punten r3" numFmtId="0">
      <sharedItems containsSemiMixedTypes="0" containsString="0" containsNumber="1" containsInteger="1" minValue="0" maxValue="339"/>
    </cacheField>
    <cacheField name="punten r4" numFmtId="0">
      <sharedItems containsSemiMixedTypes="0" containsString="0" containsNumber="1" containsInteger="1" minValue="0" maxValue="339"/>
    </cacheField>
    <cacheField name="punten r5" numFmtId="0">
      <sharedItems containsSemiMixedTypes="0" containsString="0" containsNumber="1" containsInteger="1" minValue="0" maxValue="339"/>
    </cacheField>
    <cacheField name="punten r6" numFmtId="0">
      <sharedItems containsSemiMixedTypes="0" containsString="0" containsNumber="1" containsInteger="1" minValue="0" maxValue="339"/>
    </cacheField>
    <cacheField name="punten r7" numFmtId="0">
      <sharedItems containsSemiMixedTypes="0" containsString="0" containsNumber="1" containsInteger="1" minValue="0" maxValue="339"/>
    </cacheField>
    <cacheField name="punten r8" numFmtId="0">
      <sharedItems containsSemiMixedTypes="0" containsString="0" containsNumber="1" containsInteger="1" minValue="0" maxValue="339"/>
    </cacheField>
    <cacheField name="punten r9" numFmtId="0">
      <sharedItems containsSemiMixedTypes="0" containsString="0" containsNumber="1" containsInteger="1" minValue="0" maxValue="339"/>
    </cacheField>
    <cacheField name="punten r10" numFmtId="0">
      <sharedItems containsSemiMixedTypes="0" containsString="0" containsNumber="1" containsInteger="1" minValue="0" maxValue="339"/>
    </cacheField>
    <cacheField name="punten r11" numFmtId="0">
      <sharedItems containsSemiMixedTypes="0" containsString="0" containsNumber="1" containsInteger="1" minValue="0" maxValue="339"/>
    </cacheField>
    <cacheField name="punten r12" numFmtId="0">
      <sharedItems containsSemiMixedTypes="0" containsString="0" containsNumber="1" containsInteger="1" minValue="0" maxValue="339"/>
    </cacheField>
    <cacheField name="punten r13" numFmtId="0">
      <sharedItems containsSemiMixedTypes="0" containsString="0" containsNumber="1" containsInteger="1" minValue="0" maxValue="316"/>
    </cacheField>
    <cacheField name="punten r14" numFmtId="0">
      <sharedItems containsSemiMixedTypes="0" containsString="0" containsNumber="1" containsInteger="1" minValue="0" maxValue="339"/>
    </cacheField>
    <cacheField name="punten r15" numFmtId="0">
      <sharedItems containsSemiMixedTypes="0" containsString="0" containsNumber="1" containsInteger="1" minValue="0" maxValue="339"/>
    </cacheField>
    <cacheField name="totaal" numFmtId="0">
      <sharedItems containsSemiMixedTypes="0" containsString="0" containsNumber="1" containsInteger="1" minValue="453" maxValue="2695"/>
    </cacheField>
    <cacheField name="Kolom1" numFmtId="0">
      <sharedItems/>
    </cacheField>
    <cacheField name="betaal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4">
  <r>
    <x v="0"/>
    <x v="0"/>
    <n v="1"/>
    <m/>
    <x v="0"/>
    <x v="0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x v="1"/>
    <x v="1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"/>
    <x v="2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3"/>
    <x v="3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4"/>
    <x v="4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5"/>
    <x v="5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x v="6"/>
    <x v="6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7"/>
    <x v="7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8"/>
    <x v="8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9"/>
    <x v="9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0"/>
    <x v="10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1"/>
    <x v="11"/>
    <s v="Team Saxo Bank 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x v="12"/>
    <x v="12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13"/>
    <x v="13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4"/>
    <x v="14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5"/>
    <x v="15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6"/>
    <x v="16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"/>
    <x v="17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8"/>
    <x v="18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9"/>
    <x v="19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0"/>
    <x v="20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1"/>
    <x v="21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2"/>
    <x v="22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"/>
    <x v="23"/>
    <s v="Ag2R - La Mondial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3"/>
    <n v="1"/>
    <m/>
    <x v="24"/>
    <x v="24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x v="25"/>
    <x v="25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26"/>
    <x v="26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27"/>
    <x v="27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x v="28"/>
    <x v="28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9"/>
    <x v="29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30"/>
    <x v="30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31"/>
    <x v="31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32"/>
    <x v="32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33"/>
    <x v="33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34"/>
    <x v="34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35"/>
    <x v="35"/>
    <s v="BMC Racing Team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36"/>
    <x v="36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x v="37"/>
    <x v="37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38"/>
    <x v="38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39"/>
    <x v="39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40"/>
    <x v="40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41"/>
    <x v="41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42"/>
    <x v="42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43"/>
    <x v="43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44"/>
    <x v="44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45"/>
    <x v="45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46"/>
    <x v="46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47"/>
    <x v="47"/>
    <s v="Trek Factory Rac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0"/>
    <n v="1"/>
    <m/>
    <x v="48"/>
    <x v="48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49"/>
    <x v="49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50"/>
    <x v="50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51"/>
    <x v="51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52"/>
    <x v="52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53"/>
    <x v="53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54"/>
    <x v="54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55"/>
    <x v="52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56"/>
    <x v="55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57"/>
    <x v="56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58"/>
    <x v="57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59"/>
    <x v="58"/>
    <s v="Orica-GreenEdge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3"/>
    <n v="1"/>
    <m/>
    <x v="60"/>
    <x v="59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x v="61"/>
    <x v="60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62"/>
    <x v="61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63"/>
    <x v="62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64"/>
    <x v="63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65"/>
    <x v="64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66"/>
    <x v="65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67"/>
    <x v="66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68"/>
    <x v="67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69"/>
    <x v="68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70"/>
    <x v="69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71"/>
    <x v="70"/>
    <s v="Katush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x v="72"/>
    <x v="71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73"/>
    <x v="72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74"/>
    <x v="73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75"/>
    <x v="74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76"/>
    <x v="75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77"/>
    <x v="76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78"/>
    <x v="77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79"/>
    <x v="78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80"/>
    <x v="79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81"/>
    <x v="80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82"/>
    <x v="81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83"/>
    <x v="82"/>
    <s v="Lampre - Merid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x v="84"/>
    <x v="83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85"/>
    <x v="84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86"/>
    <x v="85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87"/>
    <x v="86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88"/>
    <x v="87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89"/>
    <x v="88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90"/>
    <x v="89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91"/>
    <x v="90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92"/>
    <x v="91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93"/>
    <x v="92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94"/>
    <x v="93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95"/>
    <x v="94"/>
    <s v="Cannondale-Garm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0"/>
    <n v="1"/>
    <m/>
    <x v="96"/>
    <x v="95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x v="97"/>
    <x v="96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x v="98"/>
    <x v="97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1"/>
    <n v="1"/>
    <m/>
    <x v="99"/>
    <x v="98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00"/>
    <x v="99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01"/>
    <x v="100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02"/>
    <x v="101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03"/>
    <x v="102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04"/>
    <x v="103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05"/>
    <x v="104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06"/>
    <x v="105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07"/>
    <x v="106"/>
    <s v="Etixx-Quickstep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x v="108"/>
    <x v="107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x v="109"/>
    <x v="108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10"/>
    <x v="109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11"/>
    <x v="110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12"/>
    <x v="111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13"/>
    <x v="112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114"/>
    <x v="113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15"/>
    <x v="114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16"/>
    <x v="115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17"/>
    <x v="116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18"/>
    <x v="117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19"/>
    <x v="118"/>
    <s v="Lotto-Soudal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120"/>
    <x v="119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121"/>
    <x v="120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122"/>
    <x v="121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23"/>
    <x v="122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24"/>
    <x v="123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25"/>
    <x v="124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26"/>
    <x v="125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27"/>
    <x v="126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28"/>
    <x v="127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29"/>
    <x v="128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30"/>
    <x v="129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31"/>
    <x v="130"/>
    <s v="LottoNL-Jumbo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0"/>
    <n v="1"/>
    <m/>
    <x v="132"/>
    <x v="131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0"/>
    <n v="1"/>
    <m/>
    <x v="133"/>
    <x v="132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134"/>
    <x v="133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x v="135"/>
    <x v="134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136"/>
    <x v="135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37"/>
    <x v="136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38"/>
    <x v="137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2"/>
    <n v="1"/>
    <m/>
    <x v="139"/>
    <x v="138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140"/>
    <x v="139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41"/>
    <x v="140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42"/>
    <x v="141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43"/>
    <x v="142"/>
    <s v="Sky Pro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0"/>
    <n v="1"/>
    <m/>
    <x v="144"/>
    <x v="143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x v="145"/>
    <x v="144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46"/>
    <x v="145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47"/>
    <x v="146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48"/>
    <x v="147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49"/>
    <x v="148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50"/>
    <x v="149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51"/>
    <x v="150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52"/>
    <x v="151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53"/>
    <x v="152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54"/>
    <x v="153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55"/>
    <x v="154"/>
    <s v="Astan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156"/>
    <x v="155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x v="157"/>
    <x v="156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58"/>
    <x v="157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59"/>
    <x v="158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60"/>
    <x v="159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61"/>
    <x v="160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62"/>
    <x v="161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63"/>
    <x v="162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64"/>
    <x v="163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65"/>
    <x v="164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66"/>
    <x v="165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67"/>
    <x v="166"/>
    <s v="Bora-Argon 18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x v="168"/>
    <x v="167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69"/>
    <x v="168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0"/>
    <x v="169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71"/>
    <x v="170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2"/>
    <x v="171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3"/>
    <x v="172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4"/>
    <x v="173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5"/>
    <x v="174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6"/>
    <x v="175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7"/>
    <x v="176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8"/>
    <x v="177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79"/>
    <x v="178"/>
    <s v="Giant-Alpecin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3"/>
    <n v="1"/>
    <m/>
    <x v="180"/>
    <x v="179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0"/>
    <x v="3"/>
    <n v="1"/>
    <m/>
    <x v="181"/>
    <x v="180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82"/>
    <x v="181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83"/>
    <x v="182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184"/>
    <x v="183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85"/>
    <x v="184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86"/>
    <x v="185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87"/>
    <x v="186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88"/>
    <x v="187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89"/>
    <x v="188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90"/>
    <x v="189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91"/>
    <x v="190"/>
    <s v="Movist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x v="192"/>
    <x v="191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93"/>
    <x v="192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94"/>
    <x v="193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95"/>
    <x v="194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96"/>
    <x v="195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97"/>
    <x v="196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98"/>
    <x v="197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199"/>
    <x v="198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00"/>
    <x v="199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01"/>
    <x v="200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02"/>
    <x v="201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03"/>
    <x v="202"/>
    <s v="MTN - Qhubeka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204"/>
    <x v="203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205"/>
    <x v="204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06"/>
    <x v="205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207"/>
    <x v="206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08"/>
    <x v="207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09"/>
    <x v="208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10"/>
    <x v="209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11"/>
    <x v="210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12"/>
    <x v="211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13"/>
    <x v="212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14"/>
    <x v="213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15"/>
    <x v="214"/>
    <s v="IAM Cycling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2"/>
    <x v="3"/>
    <n v="1"/>
    <m/>
    <x v="216"/>
    <x v="215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1"/>
    <n v="1"/>
    <m/>
    <x v="217"/>
    <x v="216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18"/>
    <x v="217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19"/>
    <x v="218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20"/>
    <x v="219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21"/>
    <x v="220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22"/>
    <x v="221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23"/>
    <x v="222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24"/>
    <x v="223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25"/>
    <x v="224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26"/>
    <x v="225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27"/>
    <x v="226"/>
    <s v="Cofidis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0"/>
    <n v="1"/>
    <m/>
    <x v="228"/>
    <x v="227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3"/>
    <n v="1"/>
    <m/>
    <x v="229"/>
    <x v="228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0"/>
    <n v="1"/>
    <m/>
    <x v="230"/>
    <x v="229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1"/>
    <x v="230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2"/>
    <x v="231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3"/>
    <x v="232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4"/>
    <x v="233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5"/>
    <x v="234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6"/>
    <x v="235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7"/>
    <x v="236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8"/>
    <x v="237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39"/>
    <x v="238"/>
    <s v="Europcar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3"/>
    <x v="3"/>
    <n v="1"/>
    <m/>
    <x v="240"/>
    <x v="239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41"/>
    <x v="240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42"/>
    <x v="241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43"/>
    <x v="242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44"/>
    <x v="243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45"/>
    <x v="244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46"/>
    <x v="245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47"/>
    <x v="246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48"/>
    <x v="247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49"/>
    <x v="248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0"/>
    <x v="249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1"/>
    <x v="250"/>
    <s v="FDJ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2"/>
    <x v="251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3"/>
    <x v="252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4"/>
    <x v="253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5"/>
    <x v="254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6"/>
    <x v="255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7"/>
    <x v="256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8"/>
    <x v="257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59"/>
    <x v="258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60"/>
    <x v="259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61"/>
    <x v="260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62"/>
    <x v="261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  <r>
    <x v="1"/>
    <x v="2"/>
    <n v="1"/>
    <m/>
    <x v="263"/>
    <x v="262"/>
    <s v="Bretagne Séché Environment"/>
    <n v="0"/>
    <m/>
    <m/>
    <m/>
    <m/>
    <m/>
    <m/>
    <m/>
    <m/>
    <m/>
    <m/>
    <m/>
    <m/>
    <m/>
    <m/>
    <m/>
    <m/>
    <m/>
    <m/>
    <m/>
    <m/>
    <m/>
    <m/>
    <m/>
    <m/>
    <m/>
    <m/>
    <m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6">
  <r>
    <x v="0"/>
    <x v="0"/>
    <x v="0"/>
    <x v="0"/>
    <s v="fictief rugnummer"/>
    <n v="1"/>
    <n v="145"/>
    <n v="2"/>
    <n v="25"/>
    <n v="109"/>
    <n v="51"/>
    <n v="62"/>
    <n v="73"/>
    <n v="133"/>
    <n v="137"/>
    <n v="134"/>
    <n v="182"/>
    <n v="188"/>
    <n v="241"/>
    <n v="50"/>
    <m/>
    <n v="216"/>
    <n v="130"/>
    <n v="314"/>
    <n v="0"/>
    <n v="195"/>
    <n v="15"/>
    <n v="90"/>
    <n v="0"/>
    <n v="339"/>
    <n v="53"/>
    <n v="54"/>
    <n v="316"/>
    <n v="70"/>
    <n v="117"/>
    <n v="19"/>
    <n v="1928"/>
    <s v="1 - Arjen de B."/>
    <s v="x"/>
  </r>
  <r>
    <x v="1"/>
    <x v="1"/>
    <x v="0"/>
    <x v="1"/>
    <s v="fictief rugnummer"/>
    <n v="182"/>
    <n v="133"/>
    <n v="1"/>
    <n v="85"/>
    <n v="100"/>
    <n v="137"/>
    <n v="62"/>
    <n v="73"/>
    <n v="188"/>
    <n v="241"/>
    <n v="231"/>
    <n v="109"/>
    <n v="172"/>
    <n v="14"/>
    <n v="2"/>
    <m/>
    <n v="632"/>
    <n v="339"/>
    <n v="108"/>
    <n v="59"/>
    <n v="0"/>
    <n v="53"/>
    <n v="90"/>
    <n v="0"/>
    <n v="70"/>
    <n v="117"/>
    <n v="74"/>
    <n v="195"/>
    <n v="0"/>
    <n v="165"/>
    <n v="314"/>
    <n v="2216"/>
    <s v="2 - Radjesh"/>
    <s v="x"/>
  </r>
  <r>
    <x v="2"/>
    <x v="2"/>
    <x v="0"/>
    <x v="2"/>
    <s v="fictief rugnummer"/>
    <n v="182"/>
    <n v="1"/>
    <n v="133"/>
    <n v="64"/>
    <n v="181"/>
    <n v="145"/>
    <n v="99"/>
    <n v="14"/>
    <n v="172"/>
    <n v="241"/>
    <n v="170"/>
    <n v="51"/>
    <n v="2"/>
    <n v="73"/>
    <n v="137"/>
    <m/>
    <n v="632"/>
    <n v="108"/>
    <n v="339"/>
    <n v="0"/>
    <n v="231"/>
    <n v="130"/>
    <n v="0"/>
    <n v="165"/>
    <n v="0"/>
    <n v="117"/>
    <n v="148"/>
    <n v="15"/>
    <n v="314"/>
    <n v="0"/>
    <n v="53"/>
    <n v="2252"/>
    <s v="3 - De Derde Bal (JMK)"/>
    <m/>
  </r>
  <r>
    <x v="3"/>
    <x v="3"/>
    <x v="1"/>
    <x v="2"/>
    <s v="fictief rugnummer"/>
    <n v="182"/>
    <n v="1"/>
    <n v="133"/>
    <n v="25"/>
    <n v="186"/>
    <n v="145"/>
    <n v="62"/>
    <n v="14"/>
    <n v="64"/>
    <n v="241"/>
    <n v="181"/>
    <n v="61"/>
    <n v="2"/>
    <n v="51"/>
    <n v="172"/>
    <m/>
    <n v="632"/>
    <n v="108"/>
    <n v="339"/>
    <n v="0"/>
    <n v="61"/>
    <n v="130"/>
    <n v="90"/>
    <n v="165"/>
    <n v="0"/>
    <n v="117"/>
    <n v="231"/>
    <n v="81"/>
    <n v="314"/>
    <n v="15"/>
    <n v="0"/>
    <n v="2283"/>
    <s v="4 - Danielle Overgaag"/>
    <m/>
  </r>
  <r>
    <x v="4"/>
    <x v="4"/>
    <x v="0"/>
    <x v="3"/>
    <s v="fictief rugnummer"/>
    <n v="182"/>
    <n v="145"/>
    <n v="1"/>
    <n v="133"/>
    <n v="241"/>
    <n v="97"/>
    <n v="25"/>
    <n v="2"/>
    <n v="100"/>
    <n v="62"/>
    <n v="170"/>
    <n v="229"/>
    <n v="61"/>
    <n v="5"/>
    <n v="181"/>
    <m/>
    <n v="632"/>
    <n v="130"/>
    <n v="108"/>
    <n v="339"/>
    <n v="117"/>
    <n v="51"/>
    <n v="0"/>
    <n v="314"/>
    <n v="0"/>
    <n v="90"/>
    <n v="148"/>
    <n v="74"/>
    <n v="81"/>
    <n v="39"/>
    <n v="231"/>
    <n v="2354"/>
    <s v="5 - Malrini"/>
    <m/>
  </r>
  <r>
    <x v="5"/>
    <x v="5"/>
    <x v="2"/>
    <x v="3"/>
    <s v="fictief rugnummer"/>
    <n v="145"/>
    <n v="182"/>
    <n v="133"/>
    <n v="1"/>
    <n v="181"/>
    <n v="37"/>
    <n v="61"/>
    <n v="2"/>
    <n v="62"/>
    <n v="98"/>
    <n v="97"/>
    <n v="100"/>
    <n v="241"/>
    <n v="25"/>
    <n v="73"/>
    <m/>
    <n v="260"/>
    <n v="316"/>
    <n v="339"/>
    <n v="108"/>
    <n v="231"/>
    <n v="88"/>
    <n v="81"/>
    <n v="314"/>
    <n v="90"/>
    <n v="94"/>
    <n v="51"/>
    <n v="0"/>
    <n v="117"/>
    <n v="0"/>
    <n v="0"/>
    <n v="2089"/>
    <s v="6 - Francine"/>
    <m/>
  </r>
  <r>
    <x v="6"/>
    <x v="6"/>
    <x v="0"/>
    <x v="4"/>
    <s v="fictief rugnummer"/>
    <n v="182"/>
    <n v="37"/>
    <n v="72"/>
    <n v="97"/>
    <n v="25"/>
    <n v="1"/>
    <n v="2"/>
    <n v="9"/>
    <n v="145"/>
    <n v="113"/>
    <n v="133"/>
    <n v="109"/>
    <n v="241"/>
    <n v="48"/>
    <n v="193"/>
    <m/>
    <n v="632"/>
    <n v="88"/>
    <n v="0"/>
    <n v="51"/>
    <n v="0"/>
    <n v="108"/>
    <n v="314"/>
    <n v="6"/>
    <n v="130"/>
    <n v="0"/>
    <n v="339"/>
    <n v="195"/>
    <n v="117"/>
    <n v="0"/>
    <n v="74"/>
    <n v="2054"/>
    <s v="7 - Jos S"/>
    <s v="x"/>
  </r>
  <r>
    <x v="7"/>
    <x v="7"/>
    <x v="0"/>
    <x v="5"/>
    <s v="fictief rugnummer"/>
    <n v="1"/>
    <n v="182"/>
    <n v="2"/>
    <n v="133"/>
    <n v="25"/>
    <n v="145"/>
    <n v="62"/>
    <n v="100"/>
    <n v="97"/>
    <n v="29"/>
    <n v="98"/>
    <n v="61"/>
    <n v="85"/>
    <n v="5"/>
    <n v="241"/>
    <m/>
    <n v="216"/>
    <n v="316"/>
    <n v="314"/>
    <n v="339"/>
    <n v="0"/>
    <n v="130"/>
    <n v="90"/>
    <n v="0"/>
    <n v="51"/>
    <n v="40"/>
    <n v="94"/>
    <n v="81"/>
    <n v="59"/>
    <n v="39"/>
    <n v="117"/>
    <n v="1886"/>
    <s v="8 - Marcel M"/>
    <s v="x"/>
  </r>
  <r>
    <x v="8"/>
    <x v="8"/>
    <x v="3"/>
    <x v="5"/>
    <s v="fictief rugnummer"/>
    <n v="182"/>
    <n v="1"/>
    <n v="2"/>
    <n v="25"/>
    <n v="133"/>
    <n v="145"/>
    <n v="98"/>
    <n v="61"/>
    <n v="29"/>
    <n v="109"/>
    <n v="62"/>
    <n v="181"/>
    <n v="193"/>
    <n v="229"/>
    <n v="97"/>
    <m/>
    <n v="632"/>
    <n v="108"/>
    <n v="314"/>
    <n v="0"/>
    <n v="339"/>
    <n v="130"/>
    <n v="94"/>
    <n v="81"/>
    <n v="40"/>
    <n v="195"/>
    <n v="90"/>
    <n v="231"/>
    <n v="74"/>
    <n v="74"/>
    <n v="51"/>
    <n v="2453"/>
    <s v="9 - Ricardo B"/>
    <s v="x"/>
  </r>
  <r>
    <x v="9"/>
    <x v="9"/>
    <x v="0"/>
    <x v="6"/>
    <s v="fictief rugnummer"/>
    <n v="2"/>
    <n v="1"/>
    <n v="133"/>
    <n v="145"/>
    <n v="5"/>
    <n v="181"/>
    <n v="241"/>
    <n v="37"/>
    <n v="14"/>
    <n v="122"/>
    <n v="113"/>
    <n v="109"/>
    <n v="182"/>
    <n v="62"/>
    <n v="98"/>
    <m/>
    <n v="628"/>
    <n v="108"/>
    <n v="339"/>
    <n v="130"/>
    <n v="39"/>
    <n v="231"/>
    <n v="117"/>
    <n v="88"/>
    <n v="165"/>
    <n v="14"/>
    <n v="0"/>
    <n v="195"/>
    <n v="316"/>
    <n v="90"/>
    <n v="94"/>
    <n v="2554"/>
    <s v="10 - JZHL"/>
    <s v="x"/>
  </r>
  <r>
    <x v="10"/>
    <x v="10"/>
    <x v="4"/>
    <x v="6"/>
    <s v="fictief rugnummer"/>
    <n v="145"/>
    <n v="182"/>
    <n v="2"/>
    <n v="98"/>
    <n v="124"/>
    <n v="172"/>
    <n v="246"/>
    <n v="1"/>
    <n v="26"/>
    <n v="37"/>
    <n v="85"/>
    <n v="134"/>
    <n v="122"/>
    <n v="229"/>
    <n v="25"/>
    <m/>
    <n v="260"/>
    <n v="316"/>
    <n v="314"/>
    <n v="94"/>
    <n v="0"/>
    <n v="0"/>
    <n v="0"/>
    <n v="108"/>
    <n v="51"/>
    <n v="88"/>
    <n v="59"/>
    <n v="54"/>
    <n v="14"/>
    <n v="74"/>
    <n v="0"/>
    <n v="1432"/>
    <s v="11 - CAMV"/>
    <s v="x"/>
  </r>
  <r>
    <x v="11"/>
    <x v="11"/>
    <x v="0"/>
    <x v="7"/>
    <s v="fictief rugnummer"/>
    <n v="182"/>
    <n v="133"/>
    <n v="1"/>
    <n v="145"/>
    <n v="2"/>
    <n v="62"/>
    <n v="170"/>
    <n v="109"/>
    <n v="181"/>
    <n v="51"/>
    <n v="5"/>
    <n v="73"/>
    <n v="100"/>
    <n v="14"/>
    <n v="172"/>
    <m/>
    <n v="632"/>
    <n v="339"/>
    <n v="108"/>
    <n v="130"/>
    <n v="314"/>
    <n v="90"/>
    <n v="148"/>
    <n v="195"/>
    <n v="231"/>
    <n v="15"/>
    <n v="39"/>
    <n v="0"/>
    <n v="0"/>
    <n v="165"/>
    <n v="0"/>
    <n v="2406"/>
    <s v="12 - Arthur &quot;il mulino&quot; Kramer"/>
    <s v="x"/>
  </r>
  <r>
    <x v="12"/>
    <x v="12"/>
    <x v="0"/>
    <x v="8"/>
    <s v="fictief rugnummer"/>
    <n v="133"/>
    <n v="1"/>
    <n v="100"/>
    <n v="181"/>
    <n v="25"/>
    <n v="85"/>
    <n v="122"/>
    <n v="182"/>
    <n v="229"/>
    <n v="109"/>
    <n v="99"/>
    <n v="2"/>
    <n v="62"/>
    <n v="241"/>
    <n v="134"/>
    <m/>
    <n v="678"/>
    <n v="108"/>
    <n v="0"/>
    <n v="231"/>
    <n v="0"/>
    <n v="59"/>
    <n v="14"/>
    <n v="316"/>
    <n v="74"/>
    <n v="195"/>
    <n v="0"/>
    <n v="314"/>
    <n v="90"/>
    <n v="117"/>
    <n v="54"/>
    <n v="2250"/>
    <s v="13 - Christian van S."/>
    <s v="x"/>
  </r>
  <r>
    <x v="13"/>
    <x v="13"/>
    <x v="0"/>
    <x v="3"/>
    <s v="fictief rugnummer"/>
    <n v="1"/>
    <n v="25"/>
    <n v="181"/>
    <n v="49"/>
    <n v="61"/>
    <n v="145"/>
    <n v="73"/>
    <n v="85"/>
    <n v="97"/>
    <n v="98"/>
    <n v="182"/>
    <n v="100"/>
    <n v="109"/>
    <n v="121"/>
    <n v="133"/>
    <m/>
    <n v="216"/>
    <n v="0"/>
    <n v="231"/>
    <n v="0"/>
    <n v="81"/>
    <n v="130"/>
    <n v="0"/>
    <n v="59"/>
    <n v="51"/>
    <n v="94"/>
    <n v="316"/>
    <n v="0"/>
    <n v="195"/>
    <n v="115"/>
    <n v="339"/>
    <n v="1827"/>
    <s v="14 - Yvonne J."/>
    <s v="x"/>
  </r>
  <r>
    <x v="14"/>
    <x v="14"/>
    <x v="0"/>
    <x v="9"/>
    <s v="fictief rugnummer"/>
    <n v="1"/>
    <n v="172"/>
    <n v="98"/>
    <n v="244"/>
    <n v="170"/>
    <n v="182"/>
    <n v="43"/>
    <n v="145"/>
    <n v="2"/>
    <n v="241"/>
    <n v="62"/>
    <n v="181"/>
    <n v="109"/>
    <n v="25"/>
    <n v="133"/>
    <m/>
    <n v="216"/>
    <n v="0"/>
    <n v="94"/>
    <n v="34"/>
    <n v="148"/>
    <n v="316"/>
    <n v="0"/>
    <n v="130"/>
    <n v="314"/>
    <n v="117"/>
    <n v="90"/>
    <n v="231"/>
    <n v="195"/>
    <n v="0"/>
    <n v="339"/>
    <n v="2224"/>
    <s v="15 - &quot;KLASBAK&quot;"/>
    <s v="x"/>
  </r>
  <r>
    <x v="15"/>
    <x v="15"/>
    <x v="5"/>
    <x v="9"/>
    <s v="fictief rugnummer"/>
    <n v="145"/>
    <n v="182"/>
    <n v="2"/>
    <n v="1"/>
    <n v="241"/>
    <n v="133"/>
    <n v="97"/>
    <n v="100"/>
    <n v="181"/>
    <n v="49"/>
    <n v="25"/>
    <n v="134"/>
    <n v="61"/>
    <n v="109"/>
    <n v="37"/>
    <m/>
    <n v="260"/>
    <n v="316"/>
    <n v="314"/>
    <n v="108"/>
    <n v="117"/>
    <n v="339"/>
    <n v="51"/>
    <n v="0"/>
    <n v="231"/>
    <n v="0"/>
    <n v="0"/>
    <n v="54"/>
    <n v="81"/>
    <n v="195"/>
    <n v="88"/>
    <n v="2154"/>
    <s v="16 - Schellingerhout Jr."/>
    <s v="x"/>
  </r>
  <r>
    <x v="16"/>
    <x v="16"/>
    <x v="0"/>
    <x v="0"/>
    <s v="fictief rugnummer"/>
    <n v="133"/>
    <n v="170"/>
    <n v="109"/>
    <n v="62"/>
    <n v="2"/>
    <n v="1"/>
    <n v="145"/>
    <n v="182"/>
    <n v="61"/>
    <n v="122"/>
    <n v="99"/>
    <n v="98"/>
    <n v="14"/>
    <n v="241"/>
    <n v="172"/>
    <m/>
    <n v="678"/>
    <n v="148"/>
    <n v="195"/>
    <n v="90"/>
    <n v="314"/>
    <n v="108"/>
    <n v="130"/>
    <n v="316"/>
    <n v="81"/>
    <n v="14"/>
    <n v="0"/>
    <n v="94"/>
    <n v="165"/>
    <n v="117"/>
    <n v="0"/>
    <n v="2450"/>
    <s v="17 - Jochem L."/>
    <s v="x"/>
  </r>
  <r>
    <x v="17"/>
    <x v="17"/>
    <x v="6"/>
    <x v="0"/>
    <s v="fictief rugnummer"/>
    <n v="145"/>
    <n v="1"/>
    <n v="2"/>
    <n v="14"/>
    <n v="16"/>
    <n v="25"/>
    <n v="51"/>
    <n v="61"/>
    <n v="62"/>
    <n v="98"/>
    <n v="109"/>
    <n v="133"/>
    <n v="170"/>
    <n v="182"/>
    <n v="241"/>
    <m/>
    <n v="260"/>
    <n v="108"/>
    <n v="314"/>
    <n v="165"/>
    <n v="0"/>
    <n v="0"/>
    <n v="15"/>
    <n v="81"/>
    <n v="90"/>
    <n v="94"/>
    <n v="195"/>
    <n v="339"/>
    <n v="148"/>
    <n v="316"/>
    <n v="117"/>
    <n v="2242"/>
    <s v="18 - Martijn W."/>
    <s v="x"/>
  </r>
  <r>
    <x v="18"/>
    <x v="18"/>
    <x v="0"/>
    <x v="10"/>
    <s v="fictief rugnummer"/>
    <n v="182"/>
    <n v="1"/>
    <n v="133"/>
    <n v="64"/>
    <n v="181"/>
    <n v="145"/>
    <n v="255"/>
    <n v="14"/>
    <n v="175"/>
    <n v="241"/>
    <n v="112"/>
    <n v="51"/>
    <n v="2"/>
    <n v="184"/>
    <n v="99"/>
    <m/>
    <n v="632"/>
    <n v="108"/>
    <n v="339"/>
    <n v="0"/>
    <n v="231"/>
    <n v="130"/>
    <n v="0"/>
    <n v="165"/>
    <n v="38"/>
    <n v="117"/>
    <n v="61"/>
    <n v="15"/>
    <n v="314"/>
    <n v="51"/>
    <n v="0"/>
    <n v="2201"/>
    <s v="19 - Bonny"/>
    <s v="x"/>
  </r>
  <r>
    <x v="19"/>
    <x v="19"/>
    <x v="0"/>
    <x v="6"/>
    <s v="fictief rugnummer"/>
    <n v="145"/>
    <n v="1"/>
    <n v="49"/>
    <n v="61"/>
    <n v="100"/>
    <n v="5"/>
    <n v="182"/>
    <n v="62"/>
    <n v="241"/>
    <n v="97"/>
    <n v="2"/>
    <n v="85"/>
    <n v="73"/>
    <n v="133"/>
    <n v="231"/>
    <m/>
    <n v="260"/>
    <n v="108"/>
    <n v="0"/>
    <n v="81"/>
    <n v="0"/>
    <n v="39"/>
    <n v="316"/>
    <n v="90"/>
    <n v="117"/>
    <n v="51"/>
    <n v="314"/>
    <n v="59"/>
    <n v="0"/>
    <n v="339"/>
    <n v="74"/>
    <n v="1848"/>
    <s v="20 - Tinka"/>
    <s v="x"/>
  </r>
  <r>
    <x v="20"/>
    <x v="20"/>
    <x v="0"/>
    <x v="9"/>
    <s v="fictief rugnummer"/>
    <n v="133"/>
    <n v="1"/>
    <n v="145"/>
    <n v="182"/>
    <n v="241"/>
    <n v="97"/>
    <n v="25"/>
    <n v="113"/>
    <n v="172"/>
    <n v="109"/>
    <n v="62"/>
    <n v="2"/>
    <n v="170"/>
    <n v="98"/>
    <n v="13"/>
    <m/>
    <n v="678"/>
    <n v="108"/>
    <n v="130"/>
    <n v="316"/>
    <n v="117"/>
    <n v="51"/>
    <n v="0"/>
    <n v="0"/>
    <n v="0"/>
    <n v="195"/>
    <n v="90"/>
    <n v="314"/>
    <n v="148"/>
    <n v="94"/>
    <n v="0"/>
    <n v="2241"/>
    <s v="21 - Marcel B."/>
    <s v="x"/>
  </r>
  <r>
    <x v="21"/>
    <x v="21"/>
    <x v="7"/>
    <x v="9"/>
    <s v="fictief rugnummer"/>
    <n v="182"/>
    <n v="145"/>
    <n v="133"/>
    <n v="100"/>
    <n v="1"/>
    <n v="61"/>
    <n v="241"/>
    <n v="94"/>
    <n v="51"/>
    <n v="2"/>
    <n v="49"/>
    <n v="62"/>
    <n v="193"/>
    <n v="170"/>
    <n v="43"/>
    <m/>
    <n v="632"/>
    <n v="130"/>
    <n v="339"/>
    <n v="0"/>
    <n v="108"/>
    <n v="81"/>
    <n v="117"/>
    <n v="21"/>
    <n v="15"/>
    <n v="314"/>
    <n v="0"/>
    <n v="90"/>
    <n v="74"/>
    <n v="148"/>
    <n v="0"/>
    <n v="2069"/>
    <s v="22 - Edwin van S."/>
    <s v="x"/>
  </r>
  <r>
    <x v="22"/>
    <x v="22"/>
    <x v="0"/>
    <x v="5"/>
    <s v="fictief rugnummer"/>
    <n v="182"/>
    <n v="1"/>
    <n v="133"/>
    <n v="241"/>
    <n v="97"/>
    <n v="181"/>
    <n v="5"/>
    <n v="98"/>
    <n v="2"/>
    <n v="62"/>
    <n v="134"/>
    <n v="145"/>
    <n v="100"/>
    <n v="122"/>
    <n v="25"/>
    <m/>
    <n v="632"/>
    <n v="108"/>
    <n v="339"/>
    <n v="117"/>
    <n v="51"/>
    <n v="231"/>
    <n v="39"/>
    <n v="94"/>
    <n v="314"/>
    <n v="90"/>
    <n v="54"/>
    <n v="130"/>
    <n v="0"/>
    <n v="14"/>
    <n v="0"/>
    <n v="2213"/>
    <s v="23 - Léon van het H."/>
    <s v="x"/>
  </r>
  <r>
    <x v="23"/>
    <x v="23"/>
    <x v="8"/>
    <x v="5"/>
    <s v="fictief rugnummer"/>
    <n v="182"/>
    <n v="181"/>
    <n v="62"/>
    <n v="109"/>
    <n v="100"/>
    <n v="98"/>
    <n v="1"/>
    <n v="25"/>
    <n v="49"/>
    <n v="73"/>
    <n v="61"/>
    <n v="133"/>
    <n v="2"/>
    <n v="85"/>
    <n v="145"/>
    <m/>
    <n v="632"/>
    <n v="231"/>
    <n v="90"/>
    <n v="195"/>
    <n v="0"/>
    <n v="94"/>
    <n v="108"/>
    <n v="0"/>
    <n v="0"/>
    <n v="0"/>
    <n v="81"/>
    <n v="339"/>
    <n v="314"/>
    <n v="59"/>
    <n v="130"/>
    <n v="2273"/>
    <s v="24 - Kay Luijten"/>
    <s v="x"/>
  </r>
  <r>
    <x v="24"/>
    <x v="24"/>
    <x v="0"/>
    <x v="4"/>
    <s v="fictief rugnummer"/>
    <n v="182"/>
    <n v="1"/>
    <n v="2"/>
    <n v="25"/>
    <n v="61"/>
    <n v="98"/>
    <n v="100"/>
    <n v="109"/>
    <n v="62"/>
    <n v="134"/>
    <n v="229"/>
    <n v="170"/>
    <n v="181"/>
    <n v="133"/>
    <n v="145"/>
    <m/>
    <n v="632"/>
    <n v="108"/>
    <n v="314"/>
    <n v="0"/>
    <n v="81"/>
    <n v="94"/>
    <n v="0"/>
    <n v="195"/>
    <n v="90"/>
    <n v="54"/>
    <n v="74"/>
    <n v="148"/>
    <n v="231"/>
    <n v="339"/>
    <n v="130"/>
    <n v="2490"/>
    <s v="25 - Carolien "/>
    <s v="x"/>
  </r>
  <r>
    <x v="25"/>
    <x v="25"/>
    <x v="0"/>
    <x v="2"/>
    <s v="fictief rugnummer"/>
    <n v="133"/>
    <n v="5"/>
    <n v="1"/>
    <n v="2"/>
    <n v="49"/>
    <n v="62"/>
    <n v="85"/>
    <n v="98"/>
    <n v="99"/>
    <n v="109"/>
    <n v="145"/>
    <n v="121"/>
    <n v="172"/>
    <n v="182"/>
    <n v="205"/>
    <m/>
    <n v="678"/>
    <n v="39"/>
    <n v="108"/>
    <n v="314"/>
    <n v="0"/>
    <n v="90"/>
    <n v="59"/>
    <n v="94"/>
    <n v="0"/>
    <n v="195"/>
    <n v="130"/>
    <n v="115"/>
    <n v="0"/>
    <n v="316"/>
    <n v="57"/>
    <n v="2195"/>
    <s v="26 - Sylvia  R."/>
    <s v="x"/>
  </r>
  <r>
    <x v="26"/>
    <x v="26"/>
    <x v="9"/>
    <x v="2"/>
    <s v="fictief rugnummer"/>
    <n v="1"/>
    <n v="2"/>
    <n v="62"/>
    <n v="99"/>
    <n v="100"/>
    <n v="122"/>
    <n v="133"/>
    <n v="145"/>
    <n v="172"/>
    <n v="182"/>
    <n v="241"/>
    <n v="49"/>
    <n v="98"/>
    <n v="113"/>
    <n v="170"/>
    <m/>
    <n v="216"/>
    <n v="314"/>
    <n v="90"/>
    <n v="0"/>
    <n v="0"/>
    <n v="14"/>
    <n v="339"/>
    <n v="130"/>
    <n v="0"/>
    <n v="316"/>
    <n v="117"/>
    <n v="0"/>
    <n v="94"/>
    <n v="0"/>
    <n v="148"/>
    <n v="1778"/>
    <s v="27 - Alex R."/>
    <s v="x"/>
  </r>
  <r>
    <x v="27"/>
    <x v="27"/>
    <x v="0"/>
    <x v="7"/>
    <s v="fictief rugnummer"/>
    <n v="145"/>
    <n v="1"/>
    <n v="182"/>
    <n v="133"/>
    <n v="115"/>
    <n v="37"/>
    <n v="38"/>
    <n v="229"/>
    <n v="230"/>
    <n v="99"/>
    <n v="62"/>
    <n v="98"/>
    <n v="109"/>
    <n v="121"/>
    <n v="128"/>
    <m/>
    <n v="260"/>
    <n v="108"/>
    <n v="316"/>
    <n v="339"/>
    <n v="0"/>
    <n v="88"/>
    <n v="0"/>
    <n v="74"/>
    <n v="21"/>
    <n v="0"/>
    <n v="90"/>
    <n v="94"/>
    <n v="195"/>
    <n v="115"/>
    <n v="0"/>
    <n v="1700"/>
    <s v="28 - Daan, Danielson"/>
    <s v="x"/>
  </r>
  <r>
    <x v="28"/>
    <x v="28"/>
    <x v="0"/>
    <x v="7"/>
    <s v="fictief rugnummer"/>
    <n v="145"/>
    <n v="25"/>
    <n v="61"/>
    <n v="182"/>
    <n v="2"/>
    <n v="98"/>
    <n v="100"/>
    <n v="109"/>
    <n v="158"/>
    <n v="231"/>
    <n v="193"/>
    <n v="172"/>
    <n v="229"/>
    <n v="73"/>
    <n v="1"/>
    <m/>
    <n v="260"/>
    <n v="0"/>
    <n v="81"/>
    <n v="316"/>
    <n v="314"/>
    <n v="94"/>
    <n v="0"/>
    <n v="195"/>
    <n v="0"/>
    <n v="74"/>
    <n v="74"/>
    <n v="0"/>
    <n v="74"/>
    <n v="0"/>
    <n v="108"/>
    <n v="1590"/>
    <s v="29 - Patricia U."/>
    <s v="x"/>
  </r>
  <r>
    <x v="29"/>
    <x v="29"/>
    <x v="10"/>
    <x v="7"/>
    <s v="fictief rugnummer"/>
    <n v="145"/>
    <n v="231"/>
    <n v="229"/>
    <n v="241"/>
    <n v="1"/>
    <n v="2"/>
    <n v="13"/>
    <n v="25"/>
    <n v="61"/>
    <n v="73"/>
    <n v="97"/>
    <n v="98"/>
    <n v="99"/>
    <n v="85"/>
    <n v="62"/>
    <m/>
    <n v="260"/>
    <n v="74"/>
    <n v="74"/>
    <n v="117"/>
    <n v="108"/>
    <n v="314"/>
    <n v="0"/>
    <n v="0"/>
    <n v="81"/>
    <n v="0"/>
    <n v="51"/>
    <n v="94"/>
    <n v="0"/>
    <n v="59"/>
    <n v="90"/>
    <n v="1322"/>
    <s v="30 - Peter van der M."/>
    <s v="x"/>
  </r>
  <r>
    <x v="30"/>
    <x v="30"/>
    <x v="0"/>
    <x v="9"/>
    <s v="fictief rugnummer"/>
    <n v="62"/>
    <n v="1"/>
    <n v="3"/>
    <n v="7"/>
    <n v="10"/>
    <n v="16"/>
    <n v="78"/>
    <n v="98"/>
    <n v="115"/>
    <n v="123"/>
    <n v="124"/>
    <n v="25"/>
    <n v="70"/>
    <n v="73"/>
    <n v="112"/>
    <m/>
    <n v="180"/>
    <n v="108"/>
    <n v="0"/>
    <n v="0"/>
    <n v="0"/>
    <n v="0"/>
    <n v="0"/>
    <n v="94"/>
    <n v="0"/>
    <n v="10"/>
    <n v="0"/>
    <n v="0"/>
    <n v="0"/>
    <n v="0"/>
    <n v="61"/>
    <n v="453"/>
    <s v="31 - Louis B."/>
    <s v="x"/>
  </r>
  <r>
    <x v="31"/>
    <x v="31"/>
    <x v="0"/>
    <x v="5"/>
    <s v="fictief rugnummer"/>
    <n v="145"/>
    <n v="2"/>
    <n v="98"/>
    <n v="100"/>
    <n v="1"/>
    <n v="133"/>
    <n v="181"/>
    <n v="182"/>
    <n v="49"/>
    <n v="193"/>
    <n v="134"/>
    <n v="172"/>
    <n v="121"/>
    <n v="170"/>
    <n v="38"/>
    <m/>
    <n v="260"/>
    <n v="314"/>
    <n v="94"/>
    <n v="0"/>
    <n v="108"/>
    <n v="339"/>
    <n v="231"/>
    <n v="316"/>
    <n v="0"/>
    <n v="74"/>
    <n v="54"/>
    <n v="0"/>
    <n v="115"/>
    <n v="148"/>
    <n v="0"/>
    <n v="2053"/>
    <s v="32 - Richie Richmond"/>
    <m/>
  </r>
  <r>
    <x v="32"/>
    <x v="32"/>
    <x v="0"/>
    <x v="10"/>
    <s v="fictief rugnummer"/>
    <n v="1"/>
    <n v="2"/>
    <n v="5"/>
    <n v="62"/>
    <n v="85"/>
    <n v="25"/>
    <n v="109"/>
    <n v="133"/>
    <n v="145"/>
    <n v="170"/>
    <n v="181"/>
    <n v="182"/>
    <n v="193"/>
    <n v="231"/>
    <n v="241"/>
    <m/>
    <n v="216"/>
    <n v="314"/>
    <n v="39"/>
    <n v="90"/>
    <n v="59"/>
    <n v="0"/>
    <n v="195"/>
    <n v="339"/>
    <n v="130"/>
    <n v="148"/>
    <n v="231"/>
    <n v="316"/>
    <n v="74"/>
    <n v="74"/>
    <n v="117"/>
    <n v="2342"/>
    <s v="33 - René K."/>
    <s v="x"/>
  </r>
  <r>
    <x v="33"/>
    <x v="33"/>
    <x v="11"/>
    <x v="10"/>
    <s v="fictief rugnummer"/>
    <n v="133"/>
    <n v="1"/>
    <n v="2"/>
    <n v="51"/>
    <n v="61"/>
    <n v="62"/>
    <n v="99"/>
    <n v="100"/>
    <n v="109"/>
    <n v="122"/>
    <n v="123"/>
    <n v="145"/>
    <n v="172"/>
    <n v="181"/>
    <n v="182"/>
    <m/>
    <n v="678"/>
    <n v="108"/>
    <n v="314"/>
    <n v="15"/>
    <n v="81"/>
    <n v="90"/>
    <n v="0"/>
    <n v="0"/>
    <n v="195"/>
    <n v="14"/>
    <n v="10"/>
    <n v="130"/>
    <n v="0"/>
    <n v="231"/>
    <n v="316"/>
    <n v="2182"/>
    <s v="34 - Gerrit T."/>
    <s v="x"/>
  </r>
  <r>
    <x v="34"/>
    <x v="34"/>
    <x v="0"/>
    <x v="7"/>
    <s v="fictief rugnummer"/>
    <n v="1"/>
    <n v="182"/>
    <n v="133"/>
    <n v="100"/>
    <n v="123"/>
    <n v="134"/>
    <n v="145"/>
    <n v="229"/>
    <n v="97"/>
    <n v="14"/>
    <n v="98"/>
    <n v="62"/>
    <n v="172"/>
    <n v="2"/>
    <n v="109"/>
    <m/>
    <n v="216"/>
    <n v="316"/>
    <n v="339"/>
    <n v="0"/>
    <n v="10"/>
    <n v="54"/>
    <n v="130"/>
    <n v="74"/>
    <n v="51"/>
    <n v="165"/>
    <n v="94"/>
    <n v="90"/>
    <n v="0"/>
    <n v="314"/>
    <n v="195"/>
    <n v="2048"/>
    <s v="35 - Hans V."/>
    <s v="x"/>
  </r>
  <r>
    <x v="35"/>
    <x v="35"/>
    <x v="0"/>
    <x v="10"/>
    <s v="fictief rugnummer"/>
    <n v="145"/>
    <n v="182"/>
    <n v="37"/>
    <n v="1"/>
    <n v="109"/>
    <n v="2"/>
    <n v="172"/>
    <n v="138"/>
    <n v="25"/>
    <n v="61"/>
    <n v="133"/>
    <n v="181"/>
    <n v="98"/>
    <n v="99"/>
    <n v="62"/>
    <m/>
    <n v="260"/>
    <n v="316"/>
    <n v="88"/>
    <n v="108"/>
    <n v="195"/>
    <n v="314"/>
    <n v="0"/>
    <n v="22"/>
    <n v="0"/>
    <n v="81"/>
    <n v="339"/>
    <n v="231"/>
    <n v="94"/>
    <n v="0"/>
    <n v="90"/>
    <n v="2138"/>
    <s v="36 - André S."/>
    <m/>
  </r>
  <r>
    <x v="36"/>
    <x v="36"/>
    <x v="0"/>
    <x v="4"/>
    <s v="fictief rugnummer"/>
    <n v="182"/>
    <n v="1"/>
    <n v="2"/>
    <n v="61"/>
    <n v="99"/>
    <n v="100"/>
    <n v="109"/>
    <n v="122"/>
    <n v="133"/>
    <n v="145"/>
    <n v="172"/>
    <n v="181"/>
    <n v="229"/>
    <n v="241"/>
    <n v="97"/>
    <m/>
    <n v="632"/>
    <n v="108"/>
    <n v="314"/>
    <n v="81"/>
    <n v="0"/>
    <n v="0"/>
    <n v="195"/>
    <n v="14"/>
    <n v="339"/>
    <n v="130"/>
    <n v="0"/>
    <n v="231"/>
    <n v="74"/>
    <n v="117"/>
    <n v="51"/>
    <n v="2286"/>
    <s v="37 - Anoeska van S."/>
    <s v="x"/>
  </r>
  <r>
    <x v="37"/>
    <x v="37"/>
    <x v="0"/>
    <x v="10"/>
    <s v="fictief rugnummer"/>
    <n v="1"/>
    <n v="2"/>
    <n v="13"/>
    <n v="25"/>
    <n v="49"/>
    <n v="61"/>
    <n v="62"/>
    <n v="98"/>
    <n v="100"/>
    <n v="109"/>
    <n v="133"/>
    <n v="145"/>
    <n v="7"/>
    <n v="181"/>
    <n v="182"/>
    <m/>
    <n v="216"/>
    <n v="314"/>
    <n v="0"/>
    <n v="0"/>
    <n v="0"/>
    <n v="81"/>
    <n v="90"/>
    <n v="94"/>
    <n v="0"/>
    <n v="195"/>
    <n v="339"/>
    <n v="130"/>
    <n v="0"/>
    <n v="231"/>
    <n v="316"/>
    <n v="2006"/>
    <s v="38 - AnnelieZ"/>
    <s v="x"/>
  </r>
  <r>
    <x v="38"/>
    <x v="38"/>
    <x v="0"/>
    <x v="3"/>
    <s v="fictief rugnummer"/>
    <n v="1"/>
    <n v="2"/>
    <n v="9"/>
    <n v="25"/>
    <n v="26"/>
    <n v="37"/>
    <n v="61"/>
    <n v="133"/>
    <n v="145"/>
    <n v="181"/>
    <n v="121"/>
    <n v="62"/>
    <n v="98"/>
    <n v="100"/>
    <n v="109"/>
    <m/>
    <n v="216"/>
    <n v="314"/>
    <n v="6"/>
    <n v="0"/>
    <n v="51"/>
    <n v="88"/>
    <n v="81"/>
    <n v="339"/>
    <n v="130"/>
    <n v="231"/>
    <n v="115"/>
    <n v="90"/>
    <n v="94"/>
    <n v="0"/>
    <n v="195"/>
    <n v="1950"/>
    <s v="39 - Hans D."/>
    <s v="x"/>
  </r>
  <r>
    <x v="39"/>
    <x v="39"/>
    <x v="12"/>
    <x v="3"/>
    <s v="fictief rugnummer"/>
    <n v="2"/>
    <n v="62"/>
    <n v="98"/>
    <n v="10"/>
    <n v="1"/>
    <n v="37"/>
    <n v="61"/>
    <n v="133"/>
    <n v="145"/>
    <n v="181"/>
    <n v="182"/>
    <n v="170"/>
    <n v="172"/>
    <n v="193"/>
    <n v="121"/>
    <m/>
    <n v="628"/>
    <n v="90"/>
    <n v="94"/>
    <n v="0"/>
    <n v="108"/>
    <n v="88"/>
    <n v="81"/>
    <n v="339"/>
    <n v="130"/>
    <n v="231"/>
    <n v="316"/>
    <n v="148"/>
    <n v="0"/>
    <n v="74"/>
    <n v="115"/>
    <n v="2442"/>
    <s v="40 - Corrie D."/>
    <s v="x"/>
  </r>
  <r>
    <x v="40"/>
    <x v="40"/>
    <x v="0"/>
    <x v="8"/>
    <s v="fictief rugnummer"/>
    <n v="1"/>
    <n v="2"/>
    <n v="25"/>
    <n v="62"/>
    <n v="98"/>
    <n v="100"/>
    <n v="109"/>
    <n v="133"/>
    <n v="134"/>
    <n v="147"/>
    <n v="170"/>
    <n v="172"/>
    <n v="181"/>
    <n v="182"/>
    <n v="241"/>
    <m/>
    <n v="216"/>
    <n v="314"/>
    <n v="0"/>
    <n v="90"/>
    <n v="94"/>
    <n v="0"/>
    <n v="195"/>
    <n v="339"/>
    <n v="54"/>
    <n v="0"/>
    <n v="148"/>
    <n v="0"/>
    <n v="231"/>
    <n v="316"/>
    <n v="117"/>
    <n v="2114"/>
    <s v="41 - Pascal van der B."/>
    <s v="x"/>
  </r>
  <r>
    <x v="41"/>
    <x v="41"/>
    <x v="0"/>
    <x v="3"/>
    <s v="fictief rugnummer"/>
    <n v="1"/>
    <n v="2"/>
    <n v="133"/>
    <n v="134"/>
    <n v="26"/>
    <n v="193"/>
    <n v="109"/>
    <n v="61"/>
    <n v="145"/>
    <n v="73"/>
    <n v="86"/>
    <n v="87"/>
    <n v="181"/>
    <n v="98"/>
    <n v="100"/>
    <m/>
    <n v="216"/>
    <n v="314"/>
    <n v="339"/>
    <n v="54"/>
    <n v="51"/>
    <n v="74"/>
    <n v="195"/>
    <n v="81"/>
    <n v="130"/>
    <n v="0"/>
    <n v="80"/>
    <n v="26"/>
    <n v="231"/>
    <n v="94"/>
    <n v="0"/>
    <n v="1885"/>
    <s v="42 - Wilbert"/>
    <s v="x"/>
  </r>
  <r>
    <x v="42"/>
    <x v="42"/>
    <x v="0"/>
    <x v="1"/>
    <s v="fictief rugnummer"/>
    <n v="2"/>
    <n v="1"/>
    <n v="170"/>
    <n v="62"/>
    <n v="229"/>
    <n v="100"/>
    <n v="145"/>
    <n v="181"/>
    <n v="134"/>
    <n v="133"/>
    <n v="182"/>
    <n v="241"/>
    <n v="61"/>
    <n v="25"/>
    <n v="122"/>
    <m/>
    <n v="628"/>
    <n v="108"/>
    <n v="148"/>
    <n v="90"/>
    <n v="74"/>
    <n v="0"/>
    <n v="130"/>
    <n v="231"/>
    <n v="54"/>
    <n v="339"/>
    <n v="316"/>
    <n v="117"/>
    <n v="81"/>
    <n v="0"/>
    <n v="14"/>
    <n v="2330"/>
    <s v="43 - Maurice van der K."/>
    <s v="x"/>
  </r>
  <r>
    <x v="43"/>
    <x v="43"/>
    <x v="0"/>
    <x v="1"/>
    <s v="fictief rugnummer"/>
    <n v="2"/>
    <n v="98"/>
    <n v="170"/>
    <n v="244"/>
    <n v="51"/>
    <n v="198"/>
    <n v="231"/>
    <n v="193"/>
    <n v="84"/>
    <n v="102"/>
    <n v="7"/>
    <n v="88"/>
    <n v="62"/>
    <n v="109"/>
    <n v="122"/>
    <m/>
    <n v="628"/>
    <n v="94"/>
    <n v="148"/>
    <n v="34"/>
    <n v="15"/>
    <n v="9"/>
    <n v="74"/>
    <n v="74"/>
    <n v="29"/>
    <n v="0"/>
    <n v="0"/>
    <n v="0"/>
    <n v="90"/>
    <n v="195"/>
    <n v="14"/>
    <n v="1404"/>
    <s v="44 - Ad O."/>
    <s v="x"/>
  </r>
  <r>
    <x v="44"/>
    <x v="44"/>
    <x v="13"/>
    <x v="1"/>
    <s v="fictief rugnummer"/>
    <n v="182"/>
    <n v="1"/>
    <n v="145"/>
    <n v="133"/>
    <n v="109"/>
    <n v="5"/>
    <n v="2"/>
    <n v="98"/>
    <n v="51"/>
    <n v="62"/>
    <n v="229"/>
    <n v="181"/>
    <n v="241"/>
    <n v="37"/>
    <n v="61"/>
    <m/>
    <n v="632"/>
    <n v="108"/>
    <n v="130"/>
    <n v="339"/>
    <n v="195"/>
    <n v="39"/>
    <n v="314"/>
    <n v="94"/>
    <n v="15"/>
    <n v="90"/>
    <n v="74"/>
    <n v="231"/>
    <n v="117"/>
    <n v="88"/>
    <n v="81"/>
    <n v="2547"/>
    <s v="45 - Intro van Ad"/>
    <s v="x"/>
  </r>
  <r>
    <x v="45"/>
    <x v="45"/>
    <x v="0"/>
    <x v="2"/>
    <s v="fictief rugnummer"/>
    <n v="1"/>
    <n v="133"/>
    <n v="145"/>
    <n v="124"/>
    <n v="182"/>
    <n v="241"/>
    <n v="25"/>
    <n v="38"/>
    <n v="9"/>
    <n v="73"/>
    <n v="97"/>
    <n v="122"/>
    <n v="134"/>
    <n v="146"/>
    <n v="181"/>
    <m/>
    <n v="216"/>
    <n v="339"/>
    <n v="130"/>
    <n v="0"/>
    <n v="316"/>
    <n v="117"/>
    <n v="0"/>
    <n v="0"/>
    <n v="6"/>
    <n v="0"/>
    <n v="51"/>
    <n v="14"/>
    <n v="54"/>
    <n v="48"/>
    <n v="231"/>
    <n v="1522"/>
    <s v="46 - Arie D."/>
    <m/>
  </r>
  <r>
    <x v="46"/>
    <x v="46"/>
    <x v="0"/>
    <x v="10"/>
    <s v="fictief rugnummer"/>
    <n v="133"/>
    <n v="1"/>
    <n v="2"/>
    <n v="25"/>
    <n v="62"/>
    <n v="98"/>
    <n v="100"/>
    <n v="109"/>
    <n v="124"/>
    <n v="134"/>
    <n v="145"/>
    <n v="170"/>
    <n v="181"/>
    <n v="182"/>
    <n v="241"/>
    <m/>
    <n v="678"/>
    <n v="108"/>
    <n v="314"/>
    <n v="0"/>
    <n v="90"/>
    <n v="94"/>
    <n v="0"/>
    <n v="195"/>
    <n v="0"/>
    <n v="54"/>
    <n v="130"/>
    <n v="148"/>
    <n v="231"/>
    <n v="316"/>
    <n v="117"/>
    <n v="2475"/>
    <s v="47 - Cindy van den B."/>
    <m/>
  </r>
  <r>
    <x v="47"/>
    <x v="47"/>
    <x v="0"/>
    <x v="6"/>
    <s v="fictief rugnummer"/>
    <n v="145"/>
    <n v="1"/>
    <n v="182"/>
    <n v="170"/>
    <n v="98"/>
    <n v="218"/>
    <n v="61"/>
    <n v="62"/>
    <n v="109"/>
    <n v="90"/>
    <n v="229"/>
    <n v="116"/>
    <n v="111"/>
    <n v="133"/>
    <n v="138"/>
    <m/>
    <n v="260"/>
    <n v="108"/>
    <n v="316"/>
    <n v="148"/>
    <n v="94"/>
    <n v="0"/>
    <n v="81"/>
    <n v="90"/>
    <n v="195"/>
    <n v="0"/>
    <n v="74"/>
    <n v="0"/>
    <n v="8"/>
    <n v="339"/>
    <n v="22"/>
    <n v="1735"/>
    <s v="48 - Danny C."/>
    <s v="x"/>
  </r>
  <r>
    <x v="48"/>
    <x v="48"/>
    <x v="0"/>
    <x v="4"/>
    <s v="fictief rugnummer"/>
    <n v="1"/>
    <n v="2"/>
    <n v="62"/>
    <n v="98"/>
    <n v="100"/>
    <n v="109"/>
    <n v="25"/>
    <n v="61"/>
    <n v="133"/>
    <n v="145"/>
    <n v="181"/>
    <n v="182"/>
    <n v="7"/>
    <n v="134"/>
    <n v="5"/>
    <m/>
    <n v="216"/>
    <n v="314"/>
    <n v="90"/>
    <n v="94"/>
    <n v="0"/>
    <n v="195"/>
    <n v="0"/>
    <n v="81"/>
    <n v="339"/>
    <n v="130"/>
    <n v="231"/>
    <n v="316"/>
    <n v="0"/>
    <n v="54"/>
    <n v="39"/>
    <n v="2099"/>
    <s v="49 - Martijn V."/>
    <s v="x"/>
  </r>
  <r>
    <x v="49"/>
    <x v="49"/>
    <x v="0"/>
    <x v="6"/>
    <s v="fictief rugnummer"/>
    <n v="62"/>
    <n v="1"/>
    <n v="2"/>
    <n v="98"/>
    <n v="133"/>
    <n v="145"/>
    <n v="182"/>
    <n v="181"/>
    <n v="170"/>
    <n v="241"/>
    <n v="109"/>
    <n v="100"/>
    <n v="14"/>
    <n v="172"/>
    <n v="218"/>
    <m/>
    <n v="180"/>
    <n v="108"/>
    <n v="314"/>
    <n v="94"/>
    <n v="339"/>
    <n v="130"/>
    <n v="316"/>
    <n v="231"/>
    <n v="148"/>
    <n v="117"/>
    <n v="195"/>
    <n v="0"/>
    <n v="165"/>
    <n v="0"/>
    <n v="0"/>
    <n v="2337"/>
    <s v="50 - Esther van der L."/>
    <s v="x"/>
  </r>
  <r>
    <x v="50"/>
    <x v="50"/>
    <x v="0"/>
    <x v="9"/>
    <s v="fictief rugnummer"/>
    <n v="1"/>
    <n v="98"/>
    <n v="100"/>
    <n v="109"/>
    <n v="133"/>
    <n v="145"/>
    <n v="181"/>
    <n v="182"/>
    <n v="134"/>
    <n v="97"/>
    <n v="62"/>
    <n v="61"/>
    <n v="218"/>
    <n v="229"/>
    <n v="261"/>
    <m/>
    <n v="216"/>
    <n v="94"/>
    <n v="0"/>
    <n v="195"/>
    <n v="339"/>
    <n v="130"/>
    <n v="231"/>
    <n v="316"/>
    <n v="54"/>
    <n v="51"/>
    <n v="90"/>
    <n v="81"/>
    <n v="0"/>
    <n v="74"/>
    <n v="0"/>
    <n v="1871"/>
    <s v="51 - Richard B."/>
    <s v="x"/>
  </r>
  <r>
    <x v="51"/>
    <x v="51"/>
    <x v="0"/>
    <x v="8"/>
    <s v="fictief rugnummer"/>
    <n v="1"/>
    <n v="25"/>
    <n v="133"/>
    <n v="145"/>
    <n v="181"/>
    <n v="182"/>
    <n v="134"/>
    <n v="109"/>
    <n v="97"/>
    <n v="100"/>
    <n v="61"/>
    <n v="62"/>
    <n v="2"/>
    <n v="49"/>
    <n v="218"/>
    <m/>
    <n v="216"/>
    <n v="0"/>
    <n v="339"/>
    <n v="130"/>
    <n v="231"/>
    <n v="316"/>
    <n v="54"/>
    <n v="195"/>
    <n v="51"/>
    <n v="0"/>
    <n v="81"/>
    <n v="90"/>
    <n v="314"/>
    <n v="0"/>
    <n v="0"/>
    <n v="2017"/>
    <s v="52 - Wilco den B."/>
    <s v="x"/>
  </r>
  <r>
    <x v="52"/>
    <x v="52"/>
    <x v="0"/>
    <x v="7"/>
    <s v="fictief rugnummer"/>
    <n v="145"/>
    <n v="133"/>
    <n v="182"/>
    <n v="1"/>
    <n v="2"/>
    <n v="5"/>
    <n v="13"/>
    <n v="25"/>
    <n v="49"/>
    <n v="62"/>
    <n v="98"/>
    <n v="109"/>
    <n v="158"/>
    <n v="181"/>
    <n v="193"/>
    <m/>
    <n v="260"/>
    <n v="339"/>
    <n v="316"/>
    <n v="108"/>
    <n v="314"/>
    <n v="39"/>
    <n v="0"/>
    <n v="0"/>
    <n v="0"/>
    <n v="90"/>
    <n v="94"/>
    <n v="195"/>
    <n v="0"/>
    <n v="231"/>
    <n v="74"/>
    <n v="2060"/>
    <s v="53 - Frank F."/>
    <s v="x"/>
  </r>
  <r>
    <x v="53"/>
    <x v="53"/>
    <x v="0"/>
    <x v="0"/>
    <s v="fictief rugnummer"/>
    <n v="182"/>
    <n v="1"/>
    <n v="2"/>
    <n v="61"/>
    <n v="145"/>
    <n v="133"/>
    <n v="181"/>
    <n v="241"/>
    <n v="62"/>
    <n v="97"/>
    <n v="170"/>
    <n v="14"/>
    <n v="98"/>
    <n v="109"/>
    <n v="99"/>
    <m/>
    <n v="632"/>
    <n v="108"/>
    <n v="314"/>
    <n v="81"/>
    <n v="130"/>
    <n v="339"/>
    <n v="231"/>
    <n v="117"/>
    <n v="90"/>
    <n v="51"/>
    <n v="148"/>
    <n v="165"/>
    <n v="94"/>
    <n v="195"/>
    <n v="0"/>
    <n v="2695"/>
    <s v="54 - Corjan H."/>
    <m/>
  </r>
  <r>
    <x v="54"/>
    <x v="54"/>
    <x v="14"/>
    <x v="0"/>
    <s v="fictief rugnummer"/>
    <n v="98"/>
    <n v="34"/>
    <n v="43"/>
    <n v="133"/>
    <n v="113"/>
    <n v="97"/>
    <n v="37"/>
    <n v="100"/>
    <n v="109"/>
    <n v="182"/>
    <n v="137"/>
    <n v="147"/>
    <n v="172"/>
    <n v="14"/>
    <n v="99"/>
    <m/>
    <n v="188"/>
    <n v="95"/>
    <n v="0"/>
    <n v="339"/>
    <n v="0"/>
    <n v="51"/>
    <n v="88"/>
    <n v="0"/>
    <n v="195"/>
    <n v="316"/>
    <n v="53"/>
    <n v="0"/>
    <n v="0"/>
    <n v="165"/>
    <n v="0"/>
    <n v="1490"/>
    <s v="55 - Quinn H."/>
    <m/>
  </r>
  <r>
    <x v="55"/>
    <x v="55"/>
    <x v="0"/>
    <x v="8"/>
    <s v="fictief rugnummer"/>
    <n v="1"/>
    <n v="133"/>
    <n v="145"/>
    <n v="25"/>
    <n v="2"/>
    <n v="182"/>
    <n v="181"/>
    <n v="241"/>
    <n v="5"/>
    <n v="62"/>
    <n v="109"/>
    <n v="61"/>
    <n v="198"/>
    <n v="193"/>
    <n v="51"/>
    <m/>
    <n v="216"/>
    <n v="339"/>
    <n v="130"/>
    <n v="0"/>
    <n v="314"/>
    <n v="316"/>
    <n v="231"/>
    <n v="117"/>
    <n v="39"/>
    <n v="90"/>
    <n v="195"/>
    <n v="81"/>
    <n v="9"/>
    <n v="74"/>
    <n v="15"/>
    <n v="2166"/>
    <s v="56 - Erik L."/>
    <s v="x"/>
  </r>
  <r>
    <x v="56"/>
    <x v="56"/>
    <x v="15"/>
    <x v="8"/>
    <s v="fictief rugnummer"/>
    <n v="1"/>
    <n v="133"/>
    <n v="145"/>
    <n v="182"/>
    <n v="97"/>
    <n v="241"/>
    <n v="181"/>
    <n v="61"/>
    <n v="98"/>
    <n v="14"/>
    <n v="62"/>
    <n v="84"/>
    <n v="37"/>
    <n v="29"/>
    <n v="113"/>
    <m/>
    <n v="216"/>
    <n v="339"/>
    <n v="130"/>
    <n v="316"/>
    <n v="51"/>
    <n v="117"/>
    <n v="231"/>
    <n v="81"/>
    <n v="94"/>
    <n v="165"/>
    <n v="90"/>
    <n v="29"/>
    <n v="88"/>
    <n v="40"/>
    <n v="0"/>
    <n v="1987"/>
    <s v="57 - Paula van S."/>
    <s v="x"/>
  </r>
  <r>
    <x v="57"/>
    <x v="57"/>
    <x v="16"/>
    <x v="4"/>
    <s v="fictief rugnummer"/>
    <n v="1"/>
    <n v="145"/>
    <n v="182"/>
    <n v="133"/>
    <n v="2"/>
    <n v="25"/>
    <n v="61"/>
    <n v="98"/>
    <n v="100"/>
    <n v="109"/>
    <n v="62"/>
    <n v="134"/>
    <n v="49"/>
    <n v="172"/>
    <n v="181"/>
    <m/>
    <n v="216"/>
    <n v="130"/>
    <n v="316"/>
    <n v="339"/>
    <n v="314"/>
    <n v="0"/>
    <n v="81"/>
    <n v="94"/>
    <n v="0"/>
    <n v="195"/>
    <n v="90"/>
    <n v="54"/>
    <n v="0"/>
    <n v="0"/>
    <n v="231"/>
    <n v="2060"/>
    <s v="58 - Frankie"/>
    <s v="x"/>
  </r>
  <r>
    <x v="58"/>
    <x v="58"/>
    <x v="0"/>
    <x v="2"/>
    <s v="fictief rugnummer"/>
    <n v="182"/>
    <n v="145"/>
    <n v="133"/>
    <n v="1"/>
    <n v="5"/>
    <n v="181"/>
    <n v="2"/>
    <n v="62"/>
    <n v="98"/>
    <n v="99"/>
    <n v="43"/>
    <n v="241"/>
    <n v="109"/>
    <n v="25"/>
    <n v="100"/>
    <m/>
    <n v="632"/>
    <n v="130"/>
    <n v="339"/>
    <n v="108"/>
    <n v="39"/>
    <n v="231"/>
    <n v="314"/>
    <n v="90"/>
    <n v="94"/>
    <n v="0"/>
    <n v="0"/>
    <n v="117"/>
    <n v="195"/>
    <n v="0"/>
    <n v="0"/>
    <n v="2289"/>
    <s v="59 - De Stoempmeister"/>
    <s v="x"/>
  </r>
  <r>
    <x v="59"/>
    <x v="59"/>
    <x v="0"/>
    <x v="5"/>
    <s v="fictief rugnummer"/>
    <n v="1"/>
    <n v="2"/>
    <n v="61"/>
    <n v="73"/>
    <n v="145"/>
    <n v="98"/>
    <n v="123"/>
    <n v="133"/>
    <n v="97"/>
    <n v="170"/>
    <n v="181"/>
    <n v="193"/>
    <n v="217"/>
    <n v="172"/>
    <n v="232"/>
    <m/>
    <n v="216"/>
    <n v="314"/>
    <n v="81"/>
    <n v="0"/>
    <n v="130"/>
    <n v="94"/>
    <n v="10"/>
    <n v="339"/>
    <n v="51"/>
    <n v="148"/>
    <n v="231"/>
    <n v="74"/>
    <n v="0"/>
    <n v="0"/>
    <n v="9"/>
    <n v="1697"/>
    <s v="60 - Paul van E."/>
    <s v="x"/>
  </r>
  <r>
    <x v="60"/>
    <x v="60"/>
    <x v="0"/>
    <x v="1"/>
    <s v="fictief rugnummer"/>
    <n v="1"/>
    <n v="100"/>
    <n v="98"/>
    <n v="145"/>
    <n v="124"/>
    <n v="133"/>
    <n v="134"/>
    <n v="146"/>
    <n v="147"/>
    <n v="193"/>
    <n v="181"/>
    <n v="170"/>
    <n v="62"/>
    <n v="2"/>
    <n v="25"/>
    <m/>
    <n v="216"/>
    <n v="0"/>
    <n v="94"/>
    <n v="130"/>
    <n v="0"/>
    <n v="339"/>
    <n v="54"/>
    <n v="48"/>
    <n v="0"/>
    <n v="74"/>
    <n v="231"/>
    <n v="148"/>
    <n v="90"/>
    <n v="314"/>
    <n v="0"/>
    <n v="1738"/>
    <s v="61 - Fox Fast Forward"/>
    <m/>
  </r>
  <r>
    <x v="61"/>
    <x v="61"/>
    <x v="0"/>
    <x v="0"/>
    <s v="fictief rugnummer"/>
    <n v="145"/>
    <n v="181"/>
    <n v="25"/>
    <n v="241"/>
    <n v="229"/>
    <n v="43"/>
    <n v="121"/>
    <n v="124"/>
    <n v="2"/>
    <n v="45"/>
    <n v="14"/>
    <n v="37"/>
    <n v="61"/>
    <n v="198"/>
    <n v="73"/>
    <m/>
    <n v="260"/>
    <n v="231"/>
    <n v="0"/>
    <n v="117"/>
    <n v="74"/>
    <n v="0"/>
    <n v="115"/>
    <n v="0"/>
    <n v="314"/>
    <n v="0"/>
    <n v="165"/>
    <n v="88"/>
    <n v="81"/>
    <n v="9"/>
    <n v="0"/>
    <n v="1454"/>
    <s v="62 - Marlies V."/>
    <s v="x"/>
  </r>
  <r>
    <x v="62"/>
    <x v="62"/>
    <x v="17"/>
    <x v="1"/>
    <s v="fictief rugnummer"/>
    <n v="1"/>
    <n v="25"/>
    <n v="51"/>
    <n v="133"/>
    <n v="145"/>
    <n v="136"/>
    <n v="182"/>
    <n v="98"/>
    <n v="109"/>
    <n v="2"/>
    <n v="99"/>
    <n v="172"/>
    <n v="241"/>
    <n v="147"/>
    <n v="13"/>
    <m/>
    <n v="216"/>
    <n v="0"/>
    <n v="15"/>
    <n v="339"/>
    <n v="130"/>
    <n v="0"/>
    <n v="316"/>
    <n v="94"/>
    <n v="195"/>
    <n v="314"/>
    <n v="0"/>
    <n v="0"/>
    <n v="117"/>
    <n v="0"/>
    <n v="0"/>
    <n v="1736"/>
    <s v="63 - Ghalid"/>
    <m/>
  </r>
  <r>
    <x v="63"/>
    <x v="63"/>
    <x v="0"/>
    <x v="4"/>
    <s v="fictief rugnummer"/>
    <n v="1"/>
    <n v="182"/>
    <n v="145"/>
    <n v="100"/>
    <n v="2"/>
    <n v="99"/>
    <n v="170"/>
    <n v="172"/>
    <n v="122"/>
    <n v="133"/>
    <n v="62"/>
    <n v="49"/>
    <n v="37"/>
    <n v="109"/>
    <n v="158"/>
    <m/>
    <n v="216"/>
    <n v="316"/>
    <n v="130"/>
    <n v="0"/>
    <n v="314"/>
    <n v="0"/>
    <n v="148"/>
    <n v="0"/>
    <n v="14"/>
    <n v="339"/>
    <n v="90"/>
    <n v="0"/>
    <n v="88"/>
    <n v="195"/>
    <n v="0"/>
    <n v="1850"/>
    <s v="64 - René van der S."/>
    <m/>
  </r>
  <r>
    <x v="64"/>
    <x v="64"/>
    <x v="0"/>
    <x v="6"/>
    <s v="fictief rugnummer"/>
    <n v="145"/>
    <n v="1"/>
    <n v="2"/>
    <n v="37"/>
    <n v="49"/>
    <n v="61"/>
    <n v="62"/>
    <n v="97"/>
    <n v="98"/>
    <n v="109"/>
    <n v="133"/>
    <n v="134"/>
    <n v="193"/>
    <n v="229"/>
    <n v="181"/>
    <m/>
    <n v="260"/>
    <n v="108"/>
    <n v="314"/>
    <n v="88"/>
    <n v="0"/>
    <n v="81"/>
    <n v="90"/>
    <n v="51"/>
    <n v="94"/>
    <n v="195"/>
    <n v="339"/>
    <n v="54"/>
    <n v="74"/>
    <n v="74"/>
    <n v="231"/>
    <n v="2053"/>
    <s v="65 - Donald Duck (wim)"/>
    <s v="x"/>
  </r>
  <r>
    <x v="65"/>
    <x v="65"/>
    <x v="0"/>
    <x v="8"/>
    <s v="fictief rugnummer"/>
    <n v="145"/>
    <n v="133"/>
    <n v="134"/>
    <n v="146"/>
    <n v="49"/>
    <n v="61"/>
    <n v="25"/>
    <n v="1"/>
    <n v="2"/>
    <n v="62"/>
    <n v="100"/>
    <n v="182"/>
    <n v="181"/>
    <n v="109"/>
    <n v="110"/>
    <m/>
    <n v="260"/>
    <n v="339"/>
    <n v="54"/>
    <n v="48"/>
    <n v="0"/>
    <n v="81"/>
    <n v="0"/>
    <n v="108"/>
    <n v="314"/>
    <n v="90"/>
    <n v="0"/>
    <n v="316"/>
    <n v="231"/>
    <n v="195"/>
    <n v="0"/>
    <n v="2036"/>
    <s v="66 - Brigitte van Noortwijk"/>
    <s v="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79" applyNumberFormats="0" applyBorderFormats="0" applyFontFormats="0" applyPatternFormats="0" applyAlignmentFormats="0" applyWidthHeightFormats="1" dataCaption="Gegevens" updatedVersion="3" minRefreshableVersion="3" showMemberPropertyTips="0" useAutoFormatting="1" rowGrandTotals="0" itemPrintTitles="1" createdVersion="3" indent="0" compact="0" compactData="0" gridDropZones="1">
  <location ref="B3:F70" firstHeaderRow="2" firstDataRow="2" firstDataCol="4"/>
  <pivotFields count="39">
    <pivotField axis="axisRow" compact="0" numFmtId="164" outline="0" subtotalTop="0" showAll="0" includeNewItemsInFilter="1" nonAutoSortDefault="1" defaultSubtotal="0">
      <items count="66">
        <item x="0"/>
        <item x="5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axis="axisRow" compact="0" outline="0" subtotalTop="0" showAll="0" includeNewItemsInFilter="1" sortType="descending" defaultSubtotal="0">
      <items count="83">
        <item m="1" x="75"/>
        <item m="1" x="74"/>
        <item m="1" x="66"/>
        <item m="1" x="71"/>
        <item x="0"/>
        <item x="1"/>
        <item m="1" x="72"/>
        <item m="1" x="68"/>
        <item x="4"/>
        <item x="5"/>
        <item x="6"/>
        <item x="7"/>
        <item x="8"/>
        <item x="9"/>
        <item x="10"/>
        <item x="11"/>
        <item x="12"/>
        <item x="13"/>
        <item x="14"/>
        <item m="1" x="69"/>
        <item x="16"/>
        <item m="1" x="82"/>
        <item m="1" x="77"/>
        <item x="15"/>
        <item x="18"/>
        <item x="19"/>
        <item m="1" x="78"/>
        <item x="22"/>
        <item m="1" x="81"/>
        <item x="24"/>
        <item m="1" x="67"/>
        <item x="26"/>
        <item x="20"/>
        <item x="21"/>
        <item x="27"/>
        <item x="28"/>
        <item x="29"/>
        <item x="30"/>
        <item x="2"/>
        <item x="23"/>
        <item m="1" x="7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m="1" x="79"/>
        <item m="1" x="80"/>
        <item m="1" x="73"/>
        <item x="45"/>
        <item x="46"/>
        <item x="47"/>
        <item x="48"/>
        <item x="49"/>
        <item x="50"/>
        <item x="51"/>
        <item m="1" x="76"/>
        <item x="53"/>
        <item x="54"/>
        <item x="3"/>
        <item x="17"/>
        <item x="25"/>
        <item x="43"/>
        <item x="44"/>
        <item x="52"/>
        <item x="55"/>
        <item x="56"/>
        <item x="57"/>
        <item x="58"/>
        <item x="59"/>
        <item x="60"/>
        <item x="61"/>
        <item x="62"/>
        <item x="63"/>
        <item x="64"/>
        <item x="6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ubtotalTop="0" showAll="0" includeNewItemsInFilter="1" sortType="descending" defaultSubtotal="0">
      <items count="22">
        <item m="1" x="20"/>
        <item m="1" x="21"/>
        <item m="1" x="18"/>
        <item x="0"/>
        <item x="1"/>
        <item x="2"/>
        <item x="3"/>
        <item x="4"/>
        <item x="5"/>
        <item x="6"/>
        <item m="1" x="19"/>
        <item x="8"/>
        <item x="9"/>
        <item x="7"/>
        <item x="10"/>
        <item x="11"/>
        <item x="12"/>
        <item x="13"/>
        <item x="14"/>
        <item x="15"/>
        <item x="16"/>
        <item x="1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ubtotalTop="0" showAll="0" includeNewItemsInFilter="1" sortType="ascending" defaultSubtotal="0">
      <items count="12">
        <item x="2"/>
        <item x="10"/>
        <item x="4"/>
        <item x="8"/>
        <item x="6"/>
        <item x="1"/>
        <item x="5"/>
        <item x="9"/>
        <item x="3"/>
        <item x="7"/>
        <item x="0"/>
        <item m="1" x="11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compact="0" outline="0" showAll="0" defaultSubtotal="0"/>
    <pivotField compact="0" outline="0" showAll="0" defaultSubtotal="0"/>
  </pivotFields>
  <rowFields count="4">
    <field x="1"/>
    <field x="2"/>
    <field x="3"/>
    <field x="0"/>
  </rowFields>
  <rowItems count="66">
    <i>
      <x v="64"/>
      <x v="3"/>
      <x v="10"/>
      <x v="54"/>
    </i>
    <i>
      <x v="13"/>
      <x v="3"/>
      <x v="4"/>
      <x v="10"/>
    </i>
    <i>
      <x v="70"/>
      <x v="17"/>
      <x v="5"/>
      <x v="45"/>
    </i>
    <i>
      <x v="29"/>
      <x v="3"/>
      <x v="2"/>
      <x v="25"/>
    </i>
    <i>
      <x v="57"/>
      <x v="3"/>
      <x v="1"/>
      <x v="47"/>
    </i>
    <i>
      <x v="12"/>
      <x v="6"/>
      <x v="6"/>
      <x v="9"/>
    </i>
    <i>
      <x v="20"/>
      <x v="3"/>
      <x v="10"/>
      <x v="17"/>
    </i>
    <i>
      <x v="49"/>
      <x v="16"/>
      <x v="8"/>
      <x v="40"/>
    </i>
    <i>
      <x v="15"/>
      <x v="3"/>
      <x v="9"/>
      <x v="12"/>
    </i>
    <i>
      <x v="8"/>
      <x v="3"/>
      <x v="8"/>
      <x v="5"/>
    </i>
    <i>
      <x v="42"/>
      <x v="3"/>
      <x v="1"/>
      <x v="33"/>
    </i>
    <i>
      <x v="60"/>
      <x v="3"/>
      <x v="4"/>
      <x v="50"/>
    </i>
    <i>
      <x v="52"/>
      <x v="3"/>
      <x v="5"/>
      <x v="43"/>
    </i>
    <i>
      <x v="75"/>
      <x v="3"/>
      <x/>
      <x v="58"/>
    </i>
    <i>
      <x v="46"/>
      <x v="3"/>
      <x v="2"/>
      <x v="37"/>
    </i>
    <i>
      <x v="66"/>
      <x v="4"/>
      <x/>
      <x v="4"/>
    </i>
    <i>
      <x v="39"/>
      <x v="11"/>
      <x v="6"/>
      <x v="24"/>
    </i>
    <i>
      <x v="38"/>
      <x v="3"/>
      <x/>
      <x v="3"/>
    </i>
    <i>
      <x v="16"/>
      <x v="3"/>
      <x v="3"/>
      <x v="13"/>
    </i>
    <i>
      <x v="67"/>
      <x v="9"/>
      <x v="10"/>
      <x v="18"/>
    </i>
    <i>
      <x v="32"/>
      <x v="3"/>
      <x v="7"/>
      <x v="21"/>
    </i>
    <i>
      <x v="18"/>
      <x v="3"/>
      <x v="7"/>
      <x v="15"/>
    </i>
    <i>
      <x v="5"/>
      <x v="3"/>
      <x v="5"/>
      <x v="2"/>
    </i>
    <i>
      <x v="27"/>
      <x v="3"/>
      <x v="6"/>
      <x v="23"/>
    </i>
    <i>
      <x v="24"/>
      <x v="3"/>
      <x v="1"/>
      <x v="19"/>
    </i>
    <i>
      <x v="68"/>
      <x v="3"/>
      <x/>
      <x v="26"/>
    </i>
    <i>
      <x v="43"/>
      <x v="15"/>
      <x v="1"/>
      <x v="34"/>
    </i>
    <i>
      <x v="72"/>
      <x v="3"/>
      <x v="3"/>
      <x v="55"/>
    </i>
    <i>
      <x v="23"/>
      <x v="8"/>
      <x v="7"/>
      <x v="16"/>
    </i>
    <i>
      <x v="45"/>
      <x v="3"/>
      <x v="1"/>
      <x v="36"/>
    </i>
    <i>
      <x v="50"/>
      <x v="3"/>
      <x v="3"/>
      <x v="41"/>
    </i>
    <i>
      <x v="59"/>
      <x v="3"/>
      <x v="2"/>
      <x v="49"/>
    </i>
    <i>
      <x v="9"/>
      <x v="5"/>
      <x v="8"/>
      <x v="6"/>
    </i>
    <i>
      <x v="33"/>
      <x v="13"/>
      <x v="7"/>
      <x v="22"/>
    </i>
    <i>
      <x v="71"/>
      <x v="3"/>
      <x v="9"/>
      <x v="53"/>
    </i>
    <i>
      <x v="74"/>
      <x v="20"/>
      <x v="2"/>
      <x v="57"/>
    </i>
    <i>
      <x v="10"/>
      <x v="3"/>
      <x v="2"/>
      <x v="7"/>
    </i>
    <i>
      <x v="41"/>
      <x v="3"/>
      <x v="6"/>
      <x v="32"/>
    </i>
    <i>
      <x v="81"/>
      <x v="3"/>
      <x v="4"/>
      <x v="64"/>
    </i>
    <i>
      <x v="44"/>
      <x v="3"/>
      <x v="9"/>
      <x v="35"/>
    </i>
    <i>
      <x v="82"/>
      <x v="3"/>
      <x v="3"/>
      <x v="65"/>
    </i>
    <i>
      <x v="62"/>
      <x v="3"/>
      <x v="3"/>
      <x v="52"/>
    </i>
    <i>
      <x v="47"/>
      <x v="3"/>
      <x v="1"/>
      <x v="38"/>
    </i>
    <i>
      <x v="73"/>
      <x v="19"/>
      <x v="3"/>
      <x v="56"/>
    </i>
    <i>
      <x v="48"/>
      <x v="3"/>
      <x v="8"/>
      <x v="39"/>
    </i>
    <i>
      <x v="4"/>
      <x v="3"/>
      <x v="10"/>
      <x/>
    </i>
    <i>
      <x v="11"/>
      <x v="3"/>
      <x v="6"/>
      <x v="8"/>
    </i>
    <i>
      <x v="51"/>
      <x v="3"/>
      <x v="8"/>
      <x v="42"/>
    </i>
    <i>
      <x v="61"/>
      <x v="3"/>
      <x v="7"/>
      <x v="51"/>
    </i>
    <i>
      <x v="80"/>
      <x v="3"/>
      <x v="2"/>
      <x v="63"/>
    </i>
    <i>
      <x v="25"/>
      <x v="3"/>
      <x v="4"/>
      <x v="20"/>
    </i>
    <i>
      <x v="17"/>
      <x v="3"/>
      <x v="8"/>
      <x v="14"/>
    </i>
    <i>
      <x v="31"/>
      <x v="12"/>
      <x/>
      <x v="27"/>
    </i>
    <i>
      <x v="77"/>
      <x v="3"/>
      <x v="5"/>
      <x v="60"/>
    </i>
    <i>
      <x v="79"/>
      <x v="21"/>
      <x v="5"/>
      <x v="62"/>
    </i>
    <i>
      <x v="58"/>
      <x v="3"/>
      <x v="4"/>
      <x v="48"/>
    </i>
    <i>
      <x v="34"/>
      <x v="3"/>
      <x v="9"/>
      <x v="28"/>
    </i>
    <i>
      <x v="76"/>
      <x v="3"/>
      <x v="6"/>
      <x v="59"/>
    </i>
    <i>
      <x v="35"/>
      <x v="3"/>
      <x v="9"/>
      <x v="29"/>
    </i>
    <i>
      <x v="56"/>
      <x v="3"/>
      <x/>
      <x v="46"/>
    </i>
    <i>
      <x v="65"/>
      <x v="18"/>
      <x v="10"/>
      <x v="1"/>
    </i>
    <i>
      <x v="78"/>
      <x v="3"/>
      <x v="10"/>
      <x v="61"/>
    </i>
    <i>
      <x v="14"/>
      <x v="7"/>
      <x v="4"/>
      <x v="11"/>
    </i>
    <i>
      <x v="69"/>
      <x v="3"/>
      <x v="5"/>
      <x v="44"/>
    </i>
    <i>
      <x v="36"/>
      <x v="14"/>
      <x v="9"/>
      <x v="30"/>
    </i>
    <i>
      <x v="37"/>
      <x v="3"/>
      <x v="7"/>
      <x v="31"/>
    </i>
  </rowItems>
  <colItems count="1">
    <i/>
  </colItems>
  <dataFields count="1">
    <dataField name="Som van totaal" fld="36" baseField="0" baseItem="0"/>
  </dataFields>
  <formats count="112">
    <format dxfId="4">
      <pivotArea outline="0" collapsedLevelsAreSubtotals="1" fieldPosition="0"/>
    </format>
    <format dxfId="5">
      <pivotArea field="1" type="button" dataOnly="0" labelOnly="1" outline="0" axis="axisRow" fieldPosition="0"/>
    </format>
    <format dxfId="6">
      <pivotArea field="2" type="button" dataOnly="0" labelOnly="1" outline="0" axis="axisRow" fieldPosition="1"/>
    </format>
    <format dxfId="7">
      <pivotArea field="0" type="button" dataOnly="0" labelOnly="1" outline="0" axis="axisRow" fieldPosition="3"/>
    </format>
    <format dxfId="8">
      <pivotArea dataOnly="0" labelOnly="1" outline="0" fieldPosition="0">
        <references count="1">
          <reference field="1" count="50">
            <x v="4"/>
            <x v="5"/>
            <x v="9"/>
            <x v="10"/>
            <x v="11"/>
            <x v="12"/>
            <x v="13"/>
            <x v="16"/>
            <x v="17"/>
            <x v="18"/>
            <x v="20"/>
            <x v="23"/>
            <x v="24"/>
            <x v="29"/>
            <x v="31"/>
            <x v="32"/>
            <x v="33"/>
            <x v="34"/>
            <x v="35"/>
            <x v="36"/>
            <x v="38"/>
            <x v="39"/>
            <x v="43"/>
            <x v="45"/>
            <x v="46"/>
            <x v="47"/>
            <x v="48"/>
            <x v="49"/>
            <x v="50"/>
            <x v="51"/>
            <x v="52"/>
            <x v="57"/>
            <x v="58"/>
            <x v="59"/>
            <x v="61"/>
            <x v="62"/>
            <x v="64"/>
            <x v="65"/>
            <x v="67"/>
            <x v="68"/>
            <x v="70"/>
            <x v="71"/>
            <x v="72"/>
            <x v="74"/>
            <x v="75"/>
            <x v="78"/>
            <x v="79"/>
            <x v="80"/>
            <x v="81"/>
            <x v="82"/>
          </reference>
        </references>
      </pivotArea>
    </format>
    <format dxfId="9">
      <pivotArea dataOnly="0" labelOnly="1" outline="0" fieldPosition="0">
        <references count="1">
          <reference field="1" count="16">
            <x v="8"/>
            <x v="14"/>
            <x v="15"/>
            <x v="25"/>
            <x v="27"/>
            <x v="37"/>
            <x v="41"/>
            <x v="42"/>
            <x v="44"/>
            <x v="56"/>
            <x v="60"/>
            <x v="66"/>
            <x v="69"/>
            <x v="73"/>
            <x v="76"/>
            <x v="77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65"/>
          </reference>
          <reference field="2" count="1">
            <x v="18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75"/>
          </reference>
          <reference field="2" count="1">
            <x v="3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43"/>
          </reference>
          <reference field="2" count="1">
            <x v="15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68"/>
          </reference>
          <reference field="2" count="1">
            <x v="3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79"/>
          </reference>
          <reference field="2" count="1">
            <x v="21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12"/>
          </reference>
          <reference field="2" count="1">
            <x v="6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80"/>
          </reference>
          <reference field="2" count="1">
            <x v="3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74"/>
          </reference>
          <reference field="2" count="1">
            <x v="20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59"/>
          </reference>
          <reference field="2" count="1">
            <x v="3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33"/>
          </reference>
          <reference field="2" count="1">
            <x v="13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39"/>
          </reference>
          <reference field="2" count="1">
            <x v="11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47"/>
          </reference>
          <reference field="2" count="1">
            <x v="3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67"/>
          </reference>
          <reference field="2" count="1">
            <x v="9"/>
          </reference>
        </references>
      </pivotArea>
    </format>
    <format dxfId="23">
      <pivotArea dataOnly="0" labelOnly="1" outline="0" fieldPosition="0">
        <references count="2">
          <reference field="1" count="1" selected="0">
            <x v="57"/>
          </reference>
          <reference field="2" count="1">
            <x v="3"/>
          </reference>
        </references>
      </pivotArea>
    </format>
    <format dxfId="24">
      <pivotArea dataOnly="0" labelOnly="1" outline="0" fieldPosition="0">
        <references count="2">
          <reference field="1" count="1" selected="0">
            <x v="70"/>
          </reference>
          <reference field="2" count="1">
            <x v="17"/>
          </reference>
        </references>
      </pivotArea>
    </format>
    <format dxfId="25">
      <pivotArea dataOnly="0" labelOnly="1" outline="0" fieldPosition="0">
        <references count="2">
          <reference field="1" count="1" selected="0">
            <x v="49"/>
          </reference>
          <reference field="2" count="1">
            <x v="16"/>
          </reference>
        </references>
      </pivotArea>
    </format>
    <format dxfId="26">
      <pivotArea dataOnly="0" labelOnly="1" outline="0" fieldPosition="0">
        <references count="2">
          <reference field="1" count="1" selected="0">
            <x v="32"/>
          </reference>
          <reference field="2" count="1">
            <x v="3"/>
          </reference>
        </references>
      </pivotArea>
    </format>
    <format dxfId="27">
      <pivotArea dataOnly="0" labelOnly="1" outline="0" fieldPosition="0">
        <references count="2">
          <reference field="1" count="1" selected="0">
            <x v="23"/>
          </reference>
          <reference field="2" count="1">
            <x v="8"/>
          </reference>
        </references>
      </pivotArea>
    </format>
    <format dxfId="28">
      <pivotArea dataOnly="0" labelOnly="1" outline="0" fieldPosition="0">
        <references count="2">
          <reference field="1" count="1" selected="0">
            <x v="81"/>
          </reference>
          <reference field="2" count="1">
            <x v="3"/>
          </reference>
        </references>
      </pivotArea>
    </format>
    <format dxfId="29">
      <pivotArea dataOnly="0" labelOnly="1" outline="0" fieldPosition="0">
        <references count="2">
          <reference field="1" count="1" selected="0">
            <x v="31"/>
          </reference>
          <reference field="2" count="1">
            <x v="12"/>
          </reference>
        </references>
      </pivotArea>
    </format>
    <format dxfId="30">
      <pivotArea dataOnly="0" labelOnly="1" outline="0" fieldPosition="0">
        <references count="2">
          <reference field="1" count="1" selected="0">
            <x v="36"/>
          </reference>
          <reference field="2" count="1">
            <x v="14"/>
          </reference>
        </references>
      </pivotArea>
    </format>
    <format dxfId="31">
      <pivotArea dataOnly="0" labelOnly="1" outline="0" fieldPosition="0">
        <references count="2">
          <reference field="1" count="1" selected="0">
            <x v="17"/>
          </reference>
          <reference field="2" count="1">
            <x v="3"/>
          </reference>
        </references>
      </pivotArea>
    </format>
    <format dxfId="32">
      <pivotArea dataOnly="0" labelOnly="1" outline="0" fieldPosition="0">
        <references count="2">
          <reference field="1" count="1" selected="0">
            <x v="9"/>
          </reference>
          <reference field="2" count="1">
            <x v="5"/>
          </reference>
        </references>
      </pivotArea>
    </format>
    <format dxfId="33">
      <pivotArea dataOnly="0" labelOnly="1" outline="0" fieldPosition="0">
        <references count="2">
          <reference field="1" count="1" selected="0">
            <x v="11"/>
          </reference>
          <reference field="2" count="1">
            <x v="3"/>
          </reference>
        </references>
      </pivotArea>
    </format>
    <format dxfId="34">
      <pivotArea dataOnly="0" labelOnly="1" outline="0" fieldPosition="0">
        <references count="2">
          <reference field="1" count="1" selected="0">
            <x v="73"/>
          </reference>
          <reference field="2" count="1">
            <x v="19"/>
          </reference>
        </references>
      </pivotArea>
    </format>
    <format dxfId="35">
      <pivotArea dataOnly="0" labelOnly="1" outline="0" fieldPosition="0">
        <references count="2">
          <reference field="1" count="1" selected="0">
            <x v="44"/>
          </reference>
          <reference field="2" count="1">
            <x v="3"/>
          </reference>
        </references>
      </pivotArea>
    </format>
    <format dxfId="36">
      <pivotArea dataOnly="0" labelOnly="1" outline="0" fieldPosition="0">
        <references count="2">
          <reference field="1" count="1" selected="0">
            <x v="66"/>
          </reference>
          <reference field="2" count="1">
            <x v="4"/>
          </reference>
        </references>
      </pivotArea>
    </format>
    <format dxfId="37">
      <pivotArea dataOnly="0" labelOnly="1" outline="0" fieldPosition="0">
        <references count="2">
          <reference field="1" count="1" selected="0">
            <x v="60"/>
          </reference>
          <reference field="2" count="1">
            <x v="3"/>
          </reference>
        </references>
      </pivotArea>
    </format>
    <format dxfId="38">
      <pivotArea dataOnly="0" labelOnly="1" outline="0" fieldPosition="0">
        <references count="2">
          <reference field="1" count="1" selected="0">
            <x v="14"/>
          </reference>
          <reference field="2" count="1">
            <x v="7"/>
          </reference>
        </references>
      </pivotArea>
    </format>
    <format dxfId="39">
      <pivotArea dataOnly="0" labelOnly="1" outline="0" fieldPosition="0">
        <references count="2">
          <reference field="1" count="1" selected="0">
            <x v="56"/>
          </reference>
          <reference field="2" count="1">
            <x v="3"/>
          </reference>
        </references>
      </pivotArea>
    </format>
    <format dxfId="40">
      <pivotArea dataOnly="0" labelOnly="1" outline="0" fieldPosition="0">
        <references count="3">
          <reference field="0" count="1">
            <x v="1"/>
          </reference>
          <reference field="1" count="1" selected="0">
            <x v="65"/>
          </reference>
          <reference field="2" count="1" selected="0">
            <x v="18"/>
          </reference>
        </references>
      </pivotArea>
    </format>
    <format dxfId="41">
      <pivotArea dataOnly="0" labelOnly="1" outline="0" fieldPosition="0">
        <references count="3">
          <reference field="0" count="1">
            <x v="58"/>
          </reference>
          <reference field="1" count="1" selected="0">
            <x v="75"/>
          </reference>
          <reference field="2" count="1" selected="0">
            <x v="3"/>
          </reference>
        </references>
      </pivotArea>
    </format>
    <format dxfId="42">
      <pivotArea dataOnly="0" labelOnly="1" outline="0" fieldPosition="0">
        <references count="3">
          <reference field="0" count="1">
            <x v="17"/>
          </reference>
          <reference field="1" count="1" selected="0">
            <x v="20"/>
          </reference>
          <reference field="2" count="1" selected="0">
            <x v="3"/>
          </reference>
        </references>
      </pivotArea>
    </format>
    <format dxfId="43">
      <pivotArea dataOnly="0" labelOnly="1" outline="0" fieldPosition="0">
        <references count="3">
          <reference field="0" count="1">
            <x v="36"/>
          </reference>
          <reference field="1" count="1" selected="0">
            <x v="45"/>
          </reference>
          <reference field="2" count="1" selected="0">
            <x v="3"/>
          </reference>
        </references>
      </pivotArea>
    </format>
    <format dxfId="44">
      <pivotArea dataOnly="0" labelOnly="1" outline="0" fieldPosition="0">
        <references count="3">
          <reference field="0" count="1">
            <x v="34"/>
          </reference>
          <reference field="1" count="1" selected="0">
            <x v="43"/>
          </reference>
          <reference field="2" count="1" selected="0">
            <x v="15"/>
          </reference>
        </references>
      </pivotArea>
    </format>
    <format dxfId="45">
      <pivotArea dataOnly="0" labelOnly="1" outline="0" fieldPosition="0">
        <references count="3">
          <reference field="0" count="1">
            <x v="26"/>
          </reference>
          <reference field="1" count="1" selected="0">
            <x v="68"/>
          </reference>
          <reference field="2" count="1" selected="0">
            <x v="3"/>
          </reference>
        </references>
      </pivotArea>
    </format>
    <format dxfId="46">
      <pivotArea dataOnly="0" labelOnly="1" outline="0" fieldPosition="0">
        <references count="3">
          <reference field="0" count="1">
            <x v="54"/>
          </reference>
          <reference field="1" count="1" selected="0">
            <x v="64"/>
          </reference>
          <reference field="2" count="1" selected="0">
            <x v="3"/>
          </reference>
        </references>
      </pivotArea>
    </format>
    <format dxfId="47">
      <pivotArea dataOnly="0" labelOnly="1" outline="0" fieldPosition="0">
        <references count="3">
          <reference field="0" count="1">
            <x v="13"/>
          </reference>
          <reference field="1" count="1" selected="0">
            <x v="16"/>
          </reference>
          <reference field="2" count="1" selected="0">
            <x v="3"/>
          </reference>
        </references>
      </pivotArea>
    </format>
    <format dxfId="48">
      <pivotArea dataOnly="0" labelOnly="1" outline="0" fieldPosition="0">
        <references count="3">
          <reference field="0" count="1">
            <x v="37"/>
          </reference>
          <reference field="1" count="1" selected="0">
            <x v="46"/>
          </reference>
          <reference field="2" count="1" selected="0">
            <x v="3"/>
          </reference>
        </references>
      </pivotArea>
    </format>
    <format dxfId="49">
      <pivotArea dataOnly="0" labelOnly="1" outline="0" fieldPosition="0">
        <references count="3">
          <reference field="0" count="1">
            <x v="15"/>
          </reference>
          <reference field="1" count="1" selected="0">
            <x v="18"/>
          </reference>
          <reference field="2" count="1" selected="0">
            <x v="3"/>
          </reference>
        </references>
      </pivotArea>
    </format>
    <format dxfId="50">
      <pivotArea dataOnly="0" labelOnly="1" outline="0" fieldPosition="0">
        <references count="3">
          <reference field="0" count="1">
            <x v="62"/>
          </reference>
          <reference field="1" count="1" selected="0">
            <x v="79"/>
          </reference>
          <reference field="2" count="1" selected="0">
            <x v="21"/>
          </reference>
        </references>
      </pivotArea>
    </format>
    <format dxfId="51">
      <pivotArea dataOnly="0" labelOnly="1" outline="0" fieldPosition="0">
        <references count="3">
          <reference field="0" count="1">
            <x v="9"/>
          </reference>
          <reference field="1" count="1" selected="0">
            <x v="12"/>
          </reference>
          <reference field="2" count="1" selected="0">
            <x v="6"/>
          </reference>
        </references>
      </pivotArea>
    </format>
    <format dxfId="52">
      <pivotArea dataOnly="0" labelOnly="1" outline="0" fieldPosition="0">
        <references count="3">
          <reference field="0" count="1">
            <x v="63"/>
          </reference>
          <reference field="1" count="1" selected="0">
            <x v="80"/>
          </reference>
          <reference field="2" count="1" selected="0">
            <x v="3"/>
          </reference>
        </references>
      </pivotArea>
    </format>
    <format dxfId="53">
      <pivotArea dataOnly="0" labelOnly="1" outline="0" fieldPosition="0">
        <references count="3">
          <reference field="0" count="1">
            <x v="39"/>
          </reference>
          <reference field="1" count="1" selected="0">
            <x v="48"/>
          </reference>
          <reference field="2" count="1" selected="0">
            <x v="3"/>
          </reference>
        </references>
      </pivotArea>
    </format>
    <format dxfId="54">
      <pivotArea dataOnly="0" labelOnly="1" outline="0" fieldPosition="0">
        <references count="3">
          <reference field="0" count="1">
            <x v="28"/>
          </reference>
          <reference field="1" count="1" selected="0">
            <x v="34"/>
          </reference>
          <reference field="2" count="1" selected="0">
            <x v="3"/>
          </reference>
        </references>
      </pivotArea>
    </format>
    <format dxfId="55">
      <pivotArea dataOnly="0" labelOnly="1" outline="0" fieldPosition="0">
        <references count="3">
          <reference field="0" count="1">
            <x v="19"/>
          </reference>
          <reference field="1" count="1" selected="0">
            <x v="24"/>
          </reference>
          <reference field="2" count="1" selected="0">
            <x v="3"/>
          </reference>
        </references>
      </pivotArea>
    </format>
    <format dxfId="56">
      <pivotArea dataOnly="0" labelOnly="1" outline="0" fieldPosition="0">
        <references count="3">
          <reference field="0" count="1">
            <x v="25"/>
          </reference>
          <reference field="1" count="1" selected="0">
            <x v="29"/>
          </reference>
          <reference field="2" count="1" selected="0">
            <x v="3"/>
          </reference>
        </references>
      </pivotArea>
    </format>
    <format dxfId="57">
      <pivotArea dataOnly="0" labelOnly="1" outline="0" fieldPosition="0">
        <references count="3">
          <reference field="0" count="1">
            <x v="57"/>
          </reference>
          <reference field="1" count="1" selected="0">
            <x v="74"/>
          </reference>
          <reference field="2" count="1" selected="0">
            <x v="20"/>
          </reference>
        </references>
      </pivotArea>
    </format>
    <format dxfId="58">
      <pivotArea dataOnly="0" labelOnly="1" outline="0" fieldPosition="0">
        <references count="3">
          <reference field="0" count="1">
            <x v="49"/>
          </reference>
          <reference field="1" count="1" selected="0">
            <x v="59"/>
          </reference>
          <reference field="2" count="1" selected="0">
            <x v="3"/>
          </reference>
        </references>
      </pivotArea>
    </format>
    <format dxfId="59">
      <pivotArea dataOnly="0" labelOnly="1" outline="0" fieldPosition="0">
        <references count="3">
          <reference field="0" count="1">
            <x v="22"/>
          </reference>
          <reference field="1" count="1" selected="0">
            <x v="33"/>
          </reference>
          <reference field="2" count="1" selected="0">
            <x v="13"/>
          </reference>
        </references>
      </pivotArea>
    </format>
    <format dxfId="60">
      <pivotArea dataOnly="0" labelOnly="1" outline="0" fieldPosition="0">
        <references count="3">
          <reference field="0" count="1">
            <x v="24"/>
          </reference>
          <reference field="1" count="1" selected="0">
            <x v="39"/>
          </reference>
          <reference field="2" count="1" selected="0">
            <x v="11"/>
          </reference>
        </references>
      </pivotArea>
    </format>
    <format dxfId="61">
      <pivotArea dataOnly="0" labelOnly="1" outline="0" fieldPosition="0">
        <references count="3">
          <reference field="0" count="1">
            <x v="38"/>
          </reference>
          <reference field="1" count="1" selected="0">
            <x v="47"/>
          </reference>
          <reference field="2" count="1" selected="0">
            <x v="3"/>
          </reference>
        </references>
      </pivotArea>
    </format>
    <format dxfId="62">
      <pivotArea dataOnly="0" labelOnly="1" outline="0" fieldPosition="0">
        <references count="3">
          <reference field="0" count="1">
            <x v="42"/>
          </reference>
          <reference field="1" count="1" selected="0">
            <x v="51"/>
          </reference>
          <reference field="2" count="1" selected="0">
            <x v="3"/>
          </reference>
        </references>
      </pivotArea>
    </format>
    <format dxfId="63">
      <pivotArea dataOnly="0" labelOnly="1" outline="0" fieldPosition="0">
        <references count="3">
          <reference field="0" count="1">
            <x v="10"/>
          </reference>
          <reference field="1" count="1" selected="0">
            <x v="13"/>
          </reference>
          <reference field="2" count="1" selected="0">
            <x v="3"/>
          </reference>
        </references>
      </pivotArea>
    </format>
    <format dxfId="64">
      <pivotArea dataOnly="0" labelOnly="1" outline="0" fieldPosition="0">
        <references count="3">
          <reference field="0" count="1">
            <x v="18"/>
          </reference>
          <reference field="1" count="1" selected="0">
            <x v="67"/>
          </reference>
          <reference field="2" count="1" selected="0">
            <x v="9"/>
          </reference>
        </references>
      </pivotArea>
    </format>
    <format dxfId="65">
      <pivotArea dataOnly="0" labelOnly="1" outline="0" fieldPosition="0">
        <references count="3">
          <reference field="0" count="1">
            <x v="47"/>
          </reference>
          <reference field="1" count="1" selected="0">
            <x v="57"/>
          </reference>
          <reference field="2" count="1" selected="0">
            <x v="3"/>
          </reference>
        </references>
      </pivotArea>
    </format>
    <format dxfId="66">
      <pivotArea dataOnly="0" labelOnly="1" outline="0" fieldPosition="0">
        <references count="3">
          <reference field="0" count="1">
            <x v="45"/>
          </reference>
          <reference field="1" count="1" selected="0">
            <x v="70"/>
          </reference>
          <reference field="2" count="1" selected="0">
            <x v="17"/>
          </reference>
        </references>
      </pivotArea>
    </format>
    <format dxfId="67">
      <pivotArea dataOnly="0" labelOnly="1" outline="0" fieldPosition="0">
        <references count="3">
          <reference field="0" count="1">
            <x v="40"/>
          </reference>
          <reference field="1" count="1" selected="0">
            <x v="49"/>
          </reference>
          <reference field="2" count="1" selected="0">
            <x v="16"/>
          </reference>
        </references>
      </pivotArea>
    </format>
    <format dxfId="68">
      <pivotArea dataOnly="0" labelOnly="1" outline="0" fieldPosition="0">
        <references count="3">
          <reference field="0" count="1">
            <x v="21"/>
          </reference>
          <reference field="1" count="1" selected="0">
            <x v="32"/>
          </reference>
          <reference field="2" count="1" selected="0">
            <x v="3"/>
          </reference>
        </references>
      </pivotArea>
    </format>
    <format dxfId="69">
      <pivotArea dataOnly="0" labelOnly="1" outline="0" fieldPosition="0">
        <references count="3">
          <reference field="0" count="1">
            <x v="16"/>
          </reference>
          <reference field="1" count="1" selected="0">
            <x v="23"/>
          </reference>
          <reference field="2" count="1" selected="0">
            <x v="8"/>
          </reference>
        </references>
      </pivotArea>
    </format>
    <format dxfId="70">
      <pivotArea dataOnly="0" labelOnly="1" outline="0" fieldPosition="0">
        <references count="3">
          <reference field="0" count="1">
            <x v="64"/>
          </reference>
          <reference field="1" count="1" selected="0">
            <x v="81"/>
          </reference>
          <reference field="2" count="1" selected="0">
            <x v="3"/>
          </reference>
        </references>
      </pivotArea>
    </format>
    <format dxfId="71">
      <pivotArea dataOnly="0" labelOnly="1" outline="0" fieldPosition="0">
        <references count="3">
          <reference field="0" count="1">
            <x v="61"/>
          </reference>
          <reference field="1" count="1" selected="0">
            <x v="78"/>
          </reference>
          <reference field="2" count="1" selected="0">
            <x v="3"/>
          </reference>
        </references>
      </pivotArea>
    </format>
    <format dxfId="72">
      <pivotArea dataOnly="0" labelOnly="1" outline="0" fieldPosition="0">
        <references count="3">
          <reference field="0" count="1">
            <x v="27"/>
          </reference>
          <reference field="1" count="1" selected="0">
            <x v="31"/>
          </reference>
          <reference field="2" count="1" selected="0">
            <x v="12"/>
          </reference>
        </references>
      </pivotArea>
    </format>
    <format dxfId="73">
      <pivotArea dataOnly="0" labelOnly="1" outline="0" fieldPosition="0">
        <references count="3">
          <reference field="0" count="1">
            <x v="30"/>
          </reference>
          <reference field="1" count="1" selected="0">
            <x v="36"/>
          </reference>
          <reference field="2" count="1" selected="0">
            <x v="14"/>
          </reference>
        </references>
      </pivotArea>
    </format>
    <format dxfId="74">
      <pivotArea dataOnly="0" labelOnly="1" outline="0" fieldPosition="0">
        <references count="3">
          <reference field="0" count="1">
            <x v="14"/>
          </reference>
          <reference field="1" count="1" selected="0">
            <x v="17"/>
          </reference>
          <reference field="2" count="1" selected="0">
            <x v="3"/>
          </reference>
        </references>
      </pivotArea>
    </format>
    <format dxfId="75">
      <pivotArea dataOnly="0" labelOnly="1" outline="0" fieldPosition="0">
        <references count="3">
          <reference field="0" count="1">
            <x v="43"/>
          </reference>
          <reference field="1" count="1" selected="0">
            <x v="52"/>
          </reference>
          <reference field="2" count="1" selected="0">
            <x v="3"/>
          </reference>
        </references>
      </pivotArea>
    </format>
    <format dxfId="76">
      <pivotArea dataOnly="0" labelOnly="1" outline="0" fieldPosition="0">
        <references count="3">
          <reference field="0" count="1">
            <x v="52"/>
          </reference>
          <reference field="1" count="1" selected="0">
            <x v="62"/>
          </reference>
          <reference field="2" count="1" selected="0">
            <x v="3"/>
          </reference>
        </references>
      </pivotArea>
    </format>
    <format dxfId="77">
      <pivotArea dataOnly="0" labelOnly="1" outline="0" fieldPosition="0">
        <references count="3">
          <reference field="0" count="1">
            <x v="65"/>
          </reference>
          <reference field="1" count="1" selected="0">
            <x v="82"/>
          </reference>
          <reference field="2" count="1" selected="0">
            <x v="3"/>
          </reference>
        </references>
      </pivotArea>
    </format>
    <format dxfId="78">
      <pivotArea dataOnly="0" labelOnly="1" outline="0" fieldPosition="0">
        <references count="3">
          <reference field="0" count="1">
            <x v="0"/>
          </reference>
          <reference field="1" count="1" selected="0">
            <x v="4"/>
          </reference>
          <reference field="2" count="1" selected="0">
            <x v="3"/>
          </reference>
        </references>
      </pivotArea>
    </format>
    <format dxfId="79">
      <pivotArea dataOnly="0" labelOnly="1" outline="0" fieldPosition="0">
        <references count="3">
          <reference field="0" count="1">
            <x v="55"/>
          </reference>
          <reference field="1" count="1" selected="0">
            <x v="72"/>
          </reference>
          <reference field="2" count="1" selected="0">
            <x v="3"/>
          </reference>
        </references>
      </pivotArea>
    </format>
    <format dxfId="80">
      <pivotArea dataOnly="0" labelOnly="1" outline="0" fieldPosition="0">
        <references count="3">
          <reference field="0" count="1">
            <x v="6"/>
          </reference>
          <reference field="1" count="1" selected="0">
            <x v="9"/>
          </reference>
          <reference field="2" count="1" selected="0">
            <x v="5"/>
          </reference>
        </references>
      </pivotArea>
    </format>
    <format dxfId="81">
      <pivotArea dataOnly="0" labelOnly="1" outline="0" fieldPosition="0">
        <references count="3">
          <reference field="0" count="1">
            <x v="8"/>
          </reference>
          <reference field="1" count="1" selected="0">
            <x v="11"/>
          </reference>
          <reference field="2" count="1" selected="0">
            <x v="3"/>
          </reference>
        </references>
      </pivotArea>
    </format>
    <format dxfId="82">
      <pivotArea dataOnly="0" labelOnly="1" outline="0" fieldPosition="0">
        <references count="3">
          <reference field="0" count="1">
            <x v="3"/>
          </reference>
          <reference field="1" count="1" selected="0">
            <x v="38"/>
          </reference>
          <reference field="2" count="1" selected="0">
            <x v="3"/>
          </reference>
        </references>
      </pivotArea>
    </format>
    <format dxfId="83">
      <pivotArea dataOnly="0" labelOnly="1" outline="0" fieldPosition="0">
        <references count="3">
          <reference field="0" count="1">
            <x v="53"/>
          </reference>
          <reference field="1" count="1" selected="0">
            <x v="71"/>
          </reference>
          <reference field="2" count="1" selected="0">
            <x v="3"/>
          </reference>
        </references>
      </pivotArea>
    </format>
    <format dxfId="84">
      <pivotArea dataOnly="0" labelOnly="1" outline="0" fieldPosition="0">
        <references count="3">
          <reference field="0" count="1">
            <x v="29"/>
          </reference>
          <reference field="1" count="1" selected="0">
            <x v="35"/>
          </reference>
          <reference field="2" count="1" selected="0">
            <x v="3"/>
          </reference>
        </references>
      </pivotArea>
    </format>
    <format dxfId="85">
      <pivotArea dataOnly="0" labelOnly="1" outline="0" fieldPosition="0">
        <references count="3">
          <reference field="0" count="1">
            <x v="51"/>
          </reference>
          <reference field="1" count="1" selected="0">
            <x v="61"/>
          </reference>
          <reference field="2" count="1" selected="0">
            <x v="3"/>
          </reference>
        </references>
      </pivotArea>
    </format>
    <format dxfId="86">
      <pivotArea dataOnly="0" labelOnly="1" outline="0" fieldPosition="0">
        <references count="3">
          <reference field="0" count="1">
            <x v="41"/>
          </reference>
          <reference field="1" count="1" selected="0">
            <x v="50"/>
          </reference>
          <reference field="2" count="1" selected="0">
            <x v="3"/>
          </reference>
        </references>
      </pivotArea>
    </format>
    <format dxfId="87">
      <pivotArea dataOnly="0" labelOnly="1" outline="0" fieldPosition="0">
        <references count="3">
          <reference field="0" count="1">
            <x v="48"/>
          </reference>
          <reference field="1" count="1" selected="0">
            <x v="58"/>
          </reference>
          <reference field="2" count="1" selected="0">
            <x v="3"/>
          </reference>
        </references>
      </pivotArea>
    </format>
    <format dxfId="88">
      <pivotArea dataOnly="0" labelOnly="1" outline="0" fieldPosition="0">
        <references count="3">
          <reference field="0" count="1">
            <x v="7"/>
          </reference>
          <reference field="1" count="1" selected="0">
            <x v="10"/>
          </reference>
          <reference field="2" count="1" selected="0">
            <x v="3"/>
          </reference>
        </references>
      </pivotArea>
    </format>
    <format dxfId="89">
      <pivotArea dataOnly="0" labelOnly="1" outline="0" fieldPosition="0">
        <references count="3">
          <reference field="0" count="1">
            <x v="2"/>
          </reference>
          <reference field="1" count="1" selected="0">
            <x v="5"/>
          </reference>
          <reference field="2" count="1" selected="0">
            <x v="3"/>
          </reference>
        </references>
      </pivotArea>
    </format>
    <format dxfId="90">
      <pivotArea dataOnly="0" labelOnly="1" outline="0" fieldPosition="0">
        <references count="3">
          <reference field="0" count="1">
            <x v="56"/>
          </reference>
          <reference field="1" count="1" selected="0">
            <x v="73"/>
          </reference>
          <reference field="2" count="1" selected="0">
            <x v="19"/>
          </reference>
        </references>
      </pivotArea>
    </format>
    <format dxfId="91">
      <pivotArea dataOnly="0" labelOnly="1" outline="0" fieldPosition="0">
        <references count="3">
          <reference field="0" count="1">
            <x v="35"/>
          </reference>
          <reference field="1" count="1" selected="0">
            <x v="44"/>
          </reference>
          <reference field="2" count="1" selected="0">
            <x v="3"/>
          </reference>
        </references>
      </pivotArea>
    </format>
    <format dxfId="92">
      <pivotArea dataOnly="0" labelOnly="1" outline="0" fieldPosition="0">
        <references count="3">
          <reference field="0" count="1">
            <x v="5"/>
          </reference>
          <reference field="1" count="1" selected="0">
            <x v="8"/>
          </reference>
          <reference field="2" count="1" selected="0">
            <x v="3"/>
          </reference>
        </references>
      </pivotArea>
    </format>
    <format dxfId="93">
      <pivotArea dataOnly="0" labelOnly="1" outline="0" fieldPosition="0">
        <references count="3">
          <reference field="0" count="1">
            <x v="23"/>
          </reference>
          <reference field="1" count="1" selected="0">
            <x v="27"/>
          </reference>
          <reference field="2" count="1" selected="0">
            <x v="3"/>
          </reference>
        </references>
      </pivotArea>
    </format>
    <format dxfId="94">
      <pivotArea dataOnly="0" labelOnly="1" outline="0" fieldPosition="0">
        <references count="3">
          <reference field="0" count="1">
            <x v="33"/>
          </reference>
          <reference field="1" count="1" selected="0">
            <x v="42"/>
          </reference>
          <reference field="2" count="1" selected="0">
            <x v="3"/>
          </reference>
        </references>
      </pivotArea>
    </format>
    <format dxfId="95">
      <pivotArea dataOnly="0" labelOnly="1" outline="0" fieldPosition="0">
        <references count="3">
          <reference field="0" count="1">
            <x v="59"/>
          </reference>
          <reference field="1" count="1" selected="0">
            <x v="76"/>
          </reference>
          <reference field="2" count="1" selected="0">
            <x v="3"/>
          </reference>
        </references>
      </pivotArea>
    </format>
    <format dxfId="96">
      <pivotArea dataOnly="0" labelOnly="1" outline="0" fieldPosition="0">
        <references count="3">
          <reference field="0" count="1">
            <x v="4"/>
          </reference>
          <reference field="1" count="1" selected="0">
            <x v="66"/>
          </reference>
          <reference field="2" count="1" selected="0">
            <x v="4"/>
          </reference>
        </references>
      </pivotArea>
    </format>
    <format dxfId="97">
      <pivotArea dataOnly="0" labelOnly="1" outline="0" fieldPosition="0">
        <references count="3">
          <reference field="0" count="1">
            <x v="50"/>
          </reference>
          <reference field="1" count="1" selected="0">
            <x v="60"/>
          </reference>
          <reference field="2" count="1" selected="0">
            <x v="3"/>
          </reference>
        </references>
      </pivotArea>
    </format>
    <format dxfId="98">
      <pivotArea dataOnly="0" labelOnly="1" outline="0" fieldPosition="0">
        <references count="3">
          <reference field="0" count="1">
            <x v="12"/>
          </reference>
          <reference field="1" count="1" selected="0">
            <x v="15"/>
          </reference>
          <reference field="2" count="1" selected="0">
            <x v="3"/>
          </reference>
        </references>
      </pivotArea>
    </format>
    <format dxfId="99">
      <pivotArea dataOnly="0" labelOnly="1" outline="0" fieldPosition="0">
        <references count="3">
          <reference field="0" count="1">
            <x v="32"/>
          </reference>
          <reference field="1" count="1" selected="0">
            <x v="41"/>
          </reference>
          <reference field="2" count="1" selected="0">
            <x v="3"/>
          </reference>
        </references>
      </pivotArea>
    </format>
    <format dxfId="100">
      <pivotArea dataOnly="0" labelOnly="1" outline="0" fieldPosition="0">
        <references count="3">
          <reference field="0" count="1">
            <x v="20"/>
          </reference>
          <reference field="1" count="1" selected="0">
            <x v="25"/>
          </reference>
          <reference field="2" count="1" selected="0">
            <x v="3"/>
          </reference>
        </references>
      </pivotArea>
    </format>
    <format dxfId="101">
      <pivotArea dataOnly="0" labelOnly="1" outline="0" fieldPosition="0">
        <references count="3">
          <reference field="0" count="1">
            <x v="60"/>
          </reference>
          <reference field="1" count="1" selected="0">
            <x v="77"/>
          </reference>
          <reference field="2" count="1" selected="0">
            <x v="3"/>
          </reference>
        </references>
      </pivotArea>
    </format>
    <format dxfId="102">
      <pivotArea dataOnly="0" labelOnly="1" outline="0" fieldPosition="0">
        <references count="3">
          <reference field="0" count="1">
            <x v="44"/>
          </reference>
          <reference field="1" count="1" selected="0">
            <x v="69"/>
          </reference>
          <reference field="2" count="1" selected="0">
            <x v="3"/>
          </reference>
        </references>
      </pivotArea>
    </format>
    <format dxfId="103">
      <pivotArea dataOnly="0" labelOnly="1" outline="0" fieldPosition="0">
        <references count="3">
          <reference field="0" count="1">
            <x v="11"/>
          </reference>
          <reference field="1" count="1" selected="0">
            <x v="14"/>
          </reference>
          <reference field="2" count="1" selected="0">
            <x v="7"/>
          </reference>
        </references>
      </pivotArea>
    </format>
    <format dxfId="104">
      <pivotArea dataOnly="0" labelOnly="1" outline="0" fieldPosition="0">
        <references count="3">
          <reference field="0" count="1">
            <x v="46"/>
          </reference>
          <reference field="1" count="1" selected="0">
            <x v="56"/>
          </reference>
          <reference field="2" count="1" selected="0">
            <x v="3"/>
          </reference>
        </references>
      </pivotArea>
    </format>
    <format dxfId="105">
      <pivotArea dataOnly="0" labelOnly="1" outline="0" fieldPosition="0">
        <references count="3">
          <reference field="0" count="1">
            <x v="31"/>
          </reference>
          <reference field="1" count="1" selected="0">
            <x v="37"/>
          </reference>
          <reference field="2" count="1" selected="0">
            <x v="3"/>
          </reference>
        </references>
      </pivotArea>
    </format>
    <format dxfId="106">
      <pivotArea outline="0" collapsedLevelsAreSubtotals="1" fieldPosition="0">
        <references count="4">
          <reference field="0" count="1" selected="0">
            <x v="54"/>
          </reference>
          <reference field="1" count="1" selected="0">
            <x v="64"/>
          </reference>
          <reference field="2" count="1" selected="0">
            <x v="3"/>
          </reference>
          <reference field="3" count="1" selected="0">
            <x v="10"/>
          </reference>
        </references>
      </pivotArea>
    </format>
    <format dxfId="107">
      <pivotArea dataOnly="0" labelOnly="1" outline="0" fieldPosition="0">
        <references count="1">
          <reference field="1" count="1">
            <x v="64"/>
          </reference>
        </references>
      </pivotArea>
    </format>
    <format dxfId="108">
      <pivotArea dataOnly="0" labelOnly="1" outline="0" fieldPosition="0">
        <references count="2">
          <reference field="1" count="1" selected="0">
            <x v="64"/>
          </reference>
          <reference field="2" count="1">
            <x v="3"/>
          </reference>
        </references>
      </pivotArea>
    </format>
    <format dxfId="109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"/>
          </reference>
          <reference field="3" count="1">
            <x v="10"/>
          </reference>
        </references>
      </pivotArea>
    </format>
    <format dxfId="110">
      <pivotArea dataOnly="0" labelOnly="1" outline="0" fieldPosition="0">
        <references count="4">
          <reference field="0" count="1">
            <x v="54"/>
          </reference>
          <reference field="1" count="1" selected="0">
            <x v="64"/>
          </reference>
          <reference field="2" count="1" selected="0">
            <x v="3"/>
          </reference>
          <reference field="3" count="1" selected="0">
            <x v="10"/>
          </reference>
        </references>
      </pivotArea>
    </format>
    <format dxfId="111">
      <pivotArea outline="0" collapsedLevelsAreSubtotals="1" fieldPosition="0">
        <references count="4">
          <reference field="0" count="1" selected="0">
            <x v="54"/>
          </reference>
          <reference field="1" count="1" selected="0">
            <x v="64"/>
          </reference>
          <reference field="2" count="1" selected="0">
            <x v="3"/>
          </reference>
          <reference field="3" count="1" selected="0">
            <x v="10"/>
          </reference>
        </references>
      </pivotArea>
    </format>
    <format dxfId="112">
      <pivotArea dataOnly="0" labelOnly="1" outline="0" fieldPosition="0">
        <references count="1">
          <reference field="1" count="1">
            <x v="64"/>
          </reference>
        </references>
      </pivotArea>
    </format>
    <format dxfId="113">
      <pivotArea dataOnly="0" labelOnly="1" outline="0" offset="IV1" fieldPosition="0">
        <references count="2">
          <reference field="1" count="1" selected="0">
            <x v="64"/>
          </reference>
          <reference field="2" count="1">
            <x v="3"/>
          </reference>
        </references>
      </pivotArea>
    </format>
    <format dxfId="114">
      <pivotArea dataOnly="0" labelOnly="1" outline="0" fieldPosition="0">
        <references count="3">
          <reference field="1" count="1" selected="0">
            <x v="64"/>
          </reference>
          <reference field="2" count="1" selected="0">
            <x v="3"/>
          </reference>
          <reference field="3" count="1">
            <x v="10"/>
          </reference>
        </references>
      </pivotArea>
    </format>
    <format dxfId="115">
      <pivotArea dataOnly="0" labelOnly="1" outline="0" fieldPosition="0">
        <references count="4">
          <reference field="0" count="1">
            <x v="54"/>
          </reference>
          <reference field="1" count="1" selected="0">
            <x v="64"/>
          </reference>
          <reference field="2" count="1" selected="0">
            <x v="3"/>
          </reference>
          <reference field="3" count="1" selected="0">
            <x v="10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Draaitabel2" cacheId="79" applyNumberFormats="0" applyBorderFormats="0" applyFontFormats="0" applyPatternFormats="0" applyAlignmentFormats="0" applyWidthHeightFormats="1" dataCaption="Gegevens" updatedVersion="3" minRefreshableVersion="3" showMemberPropertyTips="0" useAutoFormatting="1" itemPrintTitles="1" createdVersion="3" indent="0" compact="0" compactData="0" gridDropZones="1">
  <location ref="I3:K71" firstHeaderRow="2" firstDataRow="2" firstDataCol="2"/>
  <pivotFields count="39">
    <pivotField compact="0" numFmtId="164" outline="0" subtotalTop="0" showAll="0" includeNewItemsInFilter="1" defaultSubtotal="0"/>
    <pivotField axis="axisRow" compact="0" outline="0" subtotalTop="0" showAll="0" includeNewItemsInFilter="1" sortType="descending" defaultSubtotal="0">
      <items count="83">
        <item m="1" x="75"/>
        <item m="1" x="74"/>
        <item m="1" x="66"/>
        <item m="1" x="71"/>
        <item x="0"/>
        <item x="1"/>
        <item m="1" x="72"/>
        <item m="1" x="68"/>
        <item x="4"/>
        <item x="5"/>
        <item x="6"/>
        <item x="7"/>
        <item x="8"/>
        <item x="9"/>
        <item x="10"/>
        <item x="11"/>
        <item x="12"/>
        <item x="13"/>
        <item x="14"/>
        <item m="1" x="69"/>
        <item x="16"/>
        <item m="1" x="82"/>
        <item m="1" x="77"/>
        <item x="15"/>
        <item x="18"/>
        <item x="19"/>
        <item m="1" x="78"/>
        <item x="22"/>
        <item m="1" x="81"/>
        <item x="24"/>
        <item m="1" x="67"/>
        <item x="26"/>
        <item x="20"/>
        <item x="21"/>
        <item x="27"/>
        <item x="28"/>
        <item x="29"/>
        <item x="30"/>
        <item x="2"/>
        <item x="23"/>
        <item m="1" x="7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m="1" x="79"/>
        <item m="1" x="80"/>
        <item m="1" x="73"/>
        <item x="45"/>
        <item x="46"/>
        <item x="47"/>
        <item x="48"/>
        <item x="49"/>
        <item x="50"/>
        <item x="51"/>
        <item m="1" x="76"/>
        <item x="53"/>
        <item x="54"/>
        <item x="3"/>
        <item x="17"/>
        <item x="25"/>
        <item x="43"/>
        <item x="44"/>
        <item x="52"/>
        <item x="55"/>
        <item x="56"/>
        <item x="57"/>
        <item x="58"/>
        <item x="59"/>
        <item x="60"/>
        <item x="61"/>
        <item x="62"/>
        <item x="63"/>
        <item x="64"/>
        <item x="65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 includeNewItemsInFilter="1" defaultSubtotal="0"/>
    <pivotField axis="axisRow" compact="0" outline="0" subtotalTop="0" showAll="0" includeNewItemsInFilter="1" sortType="descending" defaultSubtotal="0">
      <items count="12">
        <item x="2"/>
        <item x="10"/>
        <item x="4"/>
        <item x="8"/>
        <item x="6"/>
        <item x="1"/>
        <item x="5"/>
        <item x="9"/>
        <item x="3"/>
        <item x="7"/>
        <item x="0"/>
        <item m="1" x="1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compact="0" outline="0" showAll="0" defaultSubtotal="0"/>
    <pivotField compact="0" outline="0" showAll="0" defaultSubtotal="0"/>
  </pivotFields>
  <rowFields count="2">
    <field x="3"/>
    <field x="1"/>
  </rowFields>
  <rowItems count="67">
    <i>
      <x v="1"/>
      <x v="57"/>
    </i>
    <i r="1">
      <x v="42"/>
    </i>
    <i r="1">
      <x v="24"/>
    </i>
    <i r="1">
      <x v="43"/>
    </i>
    <i r="1">
      <x v="45"/>
    </i>
    <i r="1">
      <x v="47"/>
    </i>
    <i>
      <x v="2"/>
      <x v="29"/>
    </i>
    <i r="1">
      <x v="46"/>
    </i>
    <i r="1">
      <x v="59"/>
    </i>
    <i r="1">
      <x v="74"/>
    </i>
    <i r="1">
      <x v="10"/>
    </i>
    <i r="1">
      <x v="80"/>
    </i>
    <i>
      <x v="6"/>
      <x v="12"/>
    </i>
    <i r="1">
      <x v="39"/>
    </i>
    <i r="1">
      <x v="27"/>
    </i>
    <i r="1">
      <x v="41"/>
    </i>
    <i r="1">
      <x v="11"/>
    </i>
    <i r="1">
      <x v="76"/>
    </i>
    <i>
      <x v="3"/>
      <x v="16"/>
    </i>
    <i r="1">
      <x v="72"/>
    </i>
    <i r="1">
      <x v="50"/>
    </i>
    <i r="1">
      <x v="82"/>
    </i>
    <i r="1">
      <x v="62"/>
    </i>
    <i r="1">
      <x v="73"/>
    </i>
    <i>
      <x v="8"/>
      <x v="49"/>
    </i>
    <i r="1">
      <x v="8"/>
    </i>
    <i r="1">
      <x v="9"/>
    </i>
    <i r="1">
      <x v="48"/>
    </i>
    <i r="1">
      <x v="51"/>
    </i>
    <i r="1">
      <x v="17"/>
    </i>
    <i>
      <x/>
      <x v="75"/>
    </i>
    <i r="1">
      <x v="66"/>
    </i>
    <i r="1">
      <x v="38"/>
    </i>
    <i r="1">
      <x v="68"/>
    </i>
    <i r="1">
      <x v="31"/>
    </i>
    <i r="1">
      <x v="56"/>
    </i>
    <i>
      <x v="10"/>
      <x v="64"/>
    </i>
    <i r="1">
      <x v="20"/>
    </i>
    <i r="1">
      <x v="67"/>
    </i>
    <i r="1">
      <x v="4"/>
    </i>
    <i r="1">
      <x v="65"/>
    </i>
    <i r="1">
      <x v="78"/>
    </i>
    <i>
      <x v="5"/>
      <x v="70"/>
    </i>
    <i r="1">
      <x v="52"/>
    </i>
    <i r="1">
      <x v="5"/>
    </i>
    <i r="1">
      <x v="77"/>
    </i>
    <i r="1">
      <x v="79"/>
    </i>
    <i r="1">
      <x v="69"/>
    </i>
    <i>
      <x v="4"/>
      <x v="13"/>
    </i>
    <i r="1">
      <x v="60"/>
    </i>
    <i r="1">
      <x v="81"/>
    </i>
    <i r="1">
      <x v="25"/>
    </i>
    <i r="1">
      <x v="58"/>
    </i>
    <i r="1">
      <x v="14"/>
    </i>
    <i>
      <x v="9"/>
      <x v="15"/>
    </i>
    <i r="1">
      <x v="71"/>
    </i>
    <i r="1">
      <x v="44"/>
    </i>
    <i r="1">
      <x v="34"/>
    </i>
    <i r="1">
      <x v="35"/>
    </i>
    <i r="1">
      <x v="36"/>
    </i>
    <i>
      <x v="7"/>
      <x v="32"/>
    </i>
    <i r="1">
      <x v="18"/>
    </i>
    <i r="1">
      <x v="23"/>
    </i>
    <i r="1">
      <x v="33"/>
    </i>
    <i r="1">
      <x v="61"/>
    </i>
    <i r="1">
      <x v="37"/>
    </i>
    <i t="grand">
      <x/>
    </i>
  </rowItems>
  <colItems count="1">
    <i/>
  </colItems>
  <dataFields count="1">
    <dataField name="Som van totaal" fld="36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Draaitabel1" cacheId="79" applyNumberFormats="0" applyBorderFormats="0" applyFontFormats="0" applyPatternFormats="0" applyAlignmentFormats="0" applyWidthHeightFormats="1" dataCaption="Gegevens" updatedVersion="3" minRefreshableVersion="3" showMemberPropertyTips="0" useAutoFormatting="1" itemPrintTitles="1" createdVersion="3" indent="0" compact="0" compactData="0" gridDropZones="1">
  <location ref="B3:C16" firstHeaderRow="2" firstDataRow="2" firstDataCol="1"/>
  <pivotFields count="39">
    <pivotField compact="0" numFmtId="164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axis="axisRow" compact="0" outline="0" subtotalTop="0" showAll="0" includeNewItemsInFilter="1" sortType="descending" defaultSubtotal="0">
      <items count="12">
        <item x="2"/>
        <item x="10"/>
        <item x="4"/>
        <item x="8"/>
        <item x="6"/>
        <item sd="0" x="1"/>
        <item x="5"/>
        <item x="9"/>
        <item x="3"/>
        <item x="7"/>
        <item x="0"/>
        <item m="1" x="1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compact="0" outline="0" showAll="0" defaultSubtotal="0"/>
    <pivotField compact="0" outline="0" showAll="0" defaultSubtotal="0"/>
  </pivotFields>
  <rowFields count="1">
    <field x="3"/>
  </rowFields>
  <rowItems count="12">
    <i>
      <x v="1"/>
    </i>
    <i>
      <x v="2"/>
    </i>
    <i>
      <x v="6"/>
    </i>
    <i>
      <x v="3"/>
    </i>
    <i>
      <x v="8"/>
    </i>
    <i>
      <x/>
    </i>
    <i>
      <x v="10"/>
    </i>
    <i>
      <x v="5"/>
    </i>
    <i>
      <x v="4"/>
    </i>
    <i>
      <x v="9"/>
    </i>
    <i>
      <x v="7"/>
    </i>
    <i t="grand">
      <x/>
    </i>
  </rowItems>
  <colItems count="1">
    <i/>
  </colItems>
  <dataFields count="1">
    <dataField name="Som van totaal" fld="36" baseField="0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Draaitabel2" cacheId="0" dataOnRows="1" applyNumberFormats="0" applyBorderFormats="0" applyFontFormats="0" applyPatternFormats="0" applyAlignmentFormats="0" applyWidthHeightFormats="1" dataCaption="Gegevens" updatedVersion="3" minRefreshableVersion="3" showMemberPropertyTips="0" useAutoFormatting="1" itemPrintTitles="1" createdVersion="3" indent="0" compact="0" compactData="0" gridDropZones="1">
  <location ref="B4:I270" firstHeaderRow="2" firstDataRow="2" firstDataCol="2" rowPageCount="2" colPageCount="1"/>
  <pivotFields count="36">
    <pivotField axis="axisPage" compact="0" outline="0" subtotalTop="0" multipleItemSelectionAllowed="1" showAll="0" includeNewItemsInFilter="1" sortType="descending" defaultSubtotal="0">
      <items count="7">
        <item x="1"/>
        <item x="0"/>
        <item x="3"/>
        <item x="2"/>
        <item m="1" x="4"/>
        <item m="1" x="5"/>
        <item m="1" x="6"/>
      </items>
    </pivotField>
    <pivotField axis="axisPage" compact="0" outline="0" subtotalTop="0" multipleItemSelectionAllowed="1" showAll="0" includeNewItemsInFilter="1" sortType="ascending">
      <items count="8">
        <item m="1" x="6"/>
        <item m="1" x="5"/>
        <item sd="0" m="1" x="4"/>
        <item x="3"/>
        <item x="0"/>
        <item x="1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howAll="0" defaultSubtotal="0">
      <items count="2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</items>
    </pivotField>
    <pivotField axis="axisRow" compact="0" outline="0" subtotalTop="0" showAll="0" includeNewItemsInFilter="1">
      <items count="271">
        <item m="1" x="267"/>
        <item m="1" x="263"/>
        <item m="1" x="268"/>
        <item m="1" x="266"/>
        <item m="1" x="265"/>
        <item m="1" x="269"/>
        <item m="1" x="26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4"/>
    <field x="5"/>
  </rowFields>
  <rowItems count="265">
    <i>
      <x/>
      <x v="7"/>
    </i>
    <i>
      <x v="1"/>
      <x v="8"/>
    </i>
    <i>
      <x v="2"/>
      <x v="9"/>
    </i>
    <i>
      <x v="3"/>
      <x v="10"/>
    </i>
    <i>
      <x v="4"/>
      <x v="11"/>
    </i>
    <i>
      <x v="5"/>
      <x v="12"/>
    </i>
    <i>
      <x v="6"/>
      <x v="13"/>
    </i>
    <i>
      <x v="7"/>
      <x v="14"/>
    </i>
    <i>
      <x v="8"/>
      <x v="15"/>
    </i>
    <i>
      <x v="9"/>
      <x v="16"/>
    </i>
    <i>
      <x v="10"/>
      <x v="17"/>
    </i>
    <i>
      <x v="11"/>
      <x v="18"/>
    </i>
    <i>
      <x v="12"/>
      <x v="19"/>
    </i>
    <i>
      <x v="13"/>
      <x v="20"/>
    </i>
    <i>
      <x v="14"/>
      <x v="21"/>
    </i>
    <i>
      <x v="15"/>
      <x v="22"/>
    </i>
    <i>
      <x v="16"/>
      <x v="23"/>
    </i>
    <i>
      <x v="17"/>
      <x v="24"/>
    </i>
    <i>
      <x v="18"/>
      <x v="25"/>
    </i>
    <i>
      <x v="19"/>
      <x v="26"/>
    </i>
    <i>
      <x v="20"/>
      <x v="27"/>
    </i>
    <i>
      <x v="21"/>
      <x v="28"/>
    </i>
    <i>
      <x v="22"/>
      <x v="29"/>
    </i>
    <i>
      <x v="23"/>
      <x v="30"/>
    </i>
    <i>
      <x v="24"/>
      <x v="31"/>
    </i>
    <i>
      <x v="25"/>
      <x v="32"/>
    </i>
    <i>
      <x v="26"/>
      <x v="33"/>
    </i>
    <i>
      <x v="27"/>
      <x v="34"/>
    </i>
    <i>
      <x v="28"/>
      <x v="35"/>
    </i>
    <i>
      <x v="29"/>
      <x v="36"/>
    </i>
    <i>
      <x v="30"/>
      <x v="37"/>
    </i>
    <i>
      <x v="31"/>
      <x v="38"/>
    </i>
    <i>
      <x v="32"/>
      <x v="39"/>
    </i>
    <i>
      <x v="33"/>
      <x v="40"/>
    </i>
    <i>
      <x v="34"/>
      <x v="41"/>
    </i>
    <i>
      <x v="35"/>
      <x v="42"/>
    </i>
    <i>
      <x v="36"/>
      <x v="43"/>
    </i>
    <i>
      <x v="37"/>
      <x v="44"/>
    </i>
    <i>
      <x v="38"/>
      <x v="45"/>
    </i>
    <i>
      <x v="39"/>
      <x v="46"/>
    </i>
    <i>
      <x v="40"/>
      <x v="47"/>
    </i>
    <i>
      <x v="41"/>
      <x v="48"/>
    </i>
    <i>
      <x v="42"/>
      <x v="49"/>
    </i>
    <i>
      <x v="43"/>
      <x v="50"/>
    </i>
    <i>
      <x v="44"/>
      <x v="51"/>
    </i>
    <i>
      <x v="45"/>
      <x v="52"/>
    </i>
    <i>
      <x v="46"/>
      <x v="53"/>
    </i>
    <i>
      <x v="47"/>
      <x v="54"/>
    </i>
    <i>
      <x v="48"/>
      <x v="55"/>
    </i>
    <i>
      <x v="49"/>
      <x v="56"/>
    </i>
    <i>
      <x v="50"/>
      <x v="57"/>
    </i>
    <i>
      <x v="51"/>
      <x v="58"/>
    </i>
    <i>
      <x v="52"/>
      <x v="59"/>
    </i>
    <i>
      <x v="53"/>
      <x v="60"/>
    </i>
    <i>
      <x v="54"/>
      <x v="61"/>
    </i>
    <i>
      <x v="55"/>
      <x v="59"/>
    </i>
    <i>
      <x v="56"/>
      <x v="62"/>
    </i>
    <i>
      <x v="57"/>
      <x v="63"/>
    </i>
    <i>
      <x v="58"/>
      <x v="64"/>
    </i>
    <i>
      <x v="59"/>
      <x v="65"/>
    </i>
    <i>
      <x v="60"/>
      <x v="66"/>
    </i>
    <i>
      <x v="61"/>
      <x v="67"/>
    </i>
    <i>
      <x v="62"/>
      <x v="68"/>
    </i>
    <i>
      <x v="63"/>
      <x v="69"/>
    </i>
    <i>
      <x v="64"/>
      <x v="70"/>
    </i>
    <i>
      <x v="65"/>
      <x v="71"/>
    </i>
    <i>
      <x v="66"/>
      <x v="72"/>
    </i>
    <i>
      <x v="67"/>
      <x v="73"/>
    </i>
    <i>
      <x v="68"/>
      <x v="74"/>
    </i>
    <i>
      <x v="69"/>
      <x v="75"/>
    </i>
    <i>
      <x v="70"/>
      <x v="76"/>
    </i>
    <i>
      <x v="71"/>
      <x v="77"/>
    </i>
    <i>
      <x v="72"/>
      <x v="78"/>
    </i>
    <i>
      <x v="73"/>
      <x v="79"/>
    </i>
    <i>
      <x v="74"/>
      <x v="80"/>
    </i>
    <i>
      <x v="75"/>
      <x v="81"/>
    </i>
    <i>
      <x v="76"/>
      <x v="82"/>
    </i>
    <i>
      <x v="77"/>
      <x v="83"/>
    </i>
    <i>
      <x v="78"/>
      <x v="84"/>
    </i>
    <i>
      <x v="79"/>
      <x v="85"/>
    </i>
    <i>
      <x v="80"/>
      <x v="86"/>
    </i>
    <i>
      <x v="81"/>
      <x v="87"/>
    </i>
    <i>
      <x v="82"/>
      <x v="88"/>
    </i>
    <i>
      <x v="83"/>
      <x v="89"/>
    </i>
    <i>
      <x v="84"/>
      <x v="90"/>
    </i>
    <i>
      <x v="85"/>
      <x v="91"/>
    </i>
    <i>
      <x v="86"/>
      <x v="92"/>
    </i>
    <i>
      <x v="87"/>
      <x v="93"/>
    </i>
    <i>
      <x v="88"/>
      <x v="94"/>
    </i>
    <i>
      <x v="89"/>
      <x v="95"/>
    </i>
    <i>
      <x v="90"/>
      <x v="96"/>
    </i>
    <i>
      <x v="91"/>
      <x v="97"/>
    </i>
    <i>
      <x v="92"/>
      <x v="98"/>
    </i>
    <i>
      <x v="93"/>
      <x v="99"/>
    </i>
    <i>
      <x v="94"/>
      <x v="100"/>
    </i>
    <i>
      <x v="95"/>
      <x v="101"/>
    </i>
    <i>
      <x v="96"/>
      <x v="102"/>
    </i>
    <i>
      <x v="97"/>
      <x v="103"/>
    </i>
    <i>
      <x v="98"/>
      <x v="104"/>
    </i>
    <i>
      <x v="99"/>
      <x v="105"/>
    </i>
    <i>
      <x v="100"/>
      <x v="106"/>
    </i>
    <i>
      <x v="101"/>
      <x v="107"/>
    </i>
    <i>
      <x v="102"/>
      <x v="108"/>
    </i>
    <i>
      <x v="103"/>
      <x v="109"/>
    </i>
    <i>
      <x v="104"/>
      <x v="110"/>
    </i>
    <i>
      <x v="105"/>
      <x v="111"/>
    </i>
    <i>
      <x v="106"/>
      <x v="112"/>
    </i>
    <i>
      <x v="107"/>
      <x v="113"/>
    </i>
    <i>
      <x v="108"/>
      <x v="114"/>
    </i>
    <i>
      <x v="109"/>
      <x v="115"/>
    </i>
    <i>
      <x v="110"/>
      <x v="116"/>
    </i>
    <i>
      <x v="111"/>
      <x v="117"/>
    </i>
    <i>
      <x v="112"/>
      <x v="118"/>
    </i>
    <i>
      <x v="113"/>
      <x v="119"/>
    </i>
    <i>
      <x v="114"/>
      <x v="120"/>
    </i>
    <i>
      <x v="115"/>
      <x v="121"/>
    </i>
    <i>
      <x v="116"/>
      <x v="122"/>
    </i>
    <i>
      <x v="117"/>
      <x v="123"/>
    </i>
    <i>
      <x v="118"/>
      <x v="124"/>
    </i>
    <i>
      <x v="119"/>
      <x v="125"/>
    </i>
    <i>
      <x v="120"/>
      <x v="126"/>
    </i>
    <i>
      <x v="121"/>
      <x v="127"/>
    </i>
    <i>
      <x v="122"/>
      <x v="128"/>
    </i>
    <i>
      <x v="123"/>
      <x v="129"/>
    </i>
    <i>
      <x v="124"/>
      <x v="130"/>
    </i>
    <i>
      <x v="125"/>
      <x v="131"/>
    </i>
    <i>
      <x v="126"/>
      <x v="132"/>
    </i>
    <i>
      <x v="127"/>
      <x v="133"/>
    </i>
    <i>
      <x v="128"/>
      <x v="134"/>
    </i>
    <i>
      <x v="129"/>
      <x v="135"/>
    </i>
    <i>
      <x v="130"/>
      <x v="136"/>
    </i>
    <i>
      <x v="131"/>
      <x v="137"/>
    </i>
    <i>
      <x v="132"/>
      <x v="138"/>
    </i>
    <i>
      <x v="133"/>
      <x v="139"/>
    </i>
    <i>
      <x v="134"/>
      <x v="140"/>
    </i>
    <i>
      <x v="135"/>
      <x v="141"/>
    </i>
    <i>
      <x v="136"/>
      <x v="142"/>
    </i>
    <i>
      <x v="137"/>
      <x v="143"/>
    </i>
    <i>
      <x v="138"/>
      <x v="144"/>
    </i>
    <i>
      <x v="139"/>
      <x v="145"/>
    </i>
    <i>
      <x v="140"/>
      <x v="146"/>
    </i>
    <i>
      <x v="141"/>
      <x v="147"/>
    </i>
    <i>
      <x v="142"/>
      <x v="148"/>
    </i>
    <i>
      <x v="143"/>
      <x v="149"/>
    </i>
    <i>
      <x v="144"/>
      <x v="150"/>
    </i>
    <i>
      <x v="145"/>
      <x v="151"/>
    </i>
    <i>
      <x v="146"/>
      <x v="152"/>
    </i>
    <i>
      <x v="147"/>
      <x v="153"/>
    </i>
    <i>
      <x v="148"/>
      <x v="154"/>
    </i>
    <i>
      <x v="149"/>
      <x v="155"/>
    </i>
    <i>
      <x v="150"/>
      <x v="156"/>
    </i>
    <i>
      <x v="151"/>
      <x v="157"/>
    </i>
    <i>
      <x v="152"/>
      <x v="158"/>
    </i>
    <i>
      <x v="153"/>
      <x v="159"/>
    </i>
    <i>
      <x v="154"/>
      <x v="160"/>
    </i>
    <i>
      <x v="155"/>
      <x v="161"/>
    </i>
    <i>
      <x v="156"/>
      <x v="162"/>
    </i>
    <i>
      <x v="157"/>
      <x v="163"/>
    </i>
    <i>
      <x v="158"/>
      <x v="164"/>
    </i>
    <i>
      <x v="159"/>
      <x v="165"/>
    </i>
    <i>
      <x v="160"/>
      <x v="166"/>
    </i>
    <i>
      <x v="161"/>
      <x v="167"/>
    </i>
    <i>
      <x v="162"/>
      <x v="168"/>
    </i>
    <i>
      <x v="163"/>
      <x v="169"/>
    </i>
    <i>
      <x v="164"/>
      <x v="170"/>
    </i>
    <i>
      <x v="165"/>
      <x v="171"/>
    </i>
    <i>
      <x v="166"/>
      <x v="172"/>
    </i>
    <i>
      <x v="167"/>
      <x v="173"/>
    </i>
    <i>
      <x v="168"/>
      <x v="174"/>
    </i>
    <i>
      <x v="169"/>
      <x v="175"/>
    </i>
    <i>
      <x v="170"/>
      <x v="176"/>
    </i>
    <i>
      <x v="171"/>
      <x v="177"/>
    </i>
    <i>
      <x v="172"/>
      <x v="178"/>
    </i>
    <i>
      <x v="173"/>
      <x v="179"/>
    </i>
    <i>
      <x v="174"/>
      <x v="180"/>
    </i>
    <i>
      <x v="175"/>
      <x v="181"/>
    </i>
    <i>
      <x v="176"/>
      <x v="182"/>
    </i>
    <i>
      <x v="177"/>
      <x v="183"/>
    </i>
    <i>
      <x v="178"/>
      <x v="184"/>
    </i>
    <i>
      <x v="179"/>
      <x v="185"/>
    </i>
    <i>
      <x v="180"/>
      <x v="186"/>
    </i>
    <i>
      <x v="181"/>
      <x v="187"/>
    </i>
    <i>
      <x v="182"/>
      <x v="188"/>
    </i>
    <i>
      <x v="183"/>
      <x v="189"/>
    </i>
    <i>
      <x v="184"/>
      <x v="190"/>
    </i>
    <i>
      <x v="185"/>
      <x v="191"/>
    </i>
    <i>
      <x v="186"/>
      <x v="192"/>
    </i>
    <i>
      <x v="187"/>
      <x v="193"/>
    </i>
    <i>
      <x v="188"/>
      <x v="194"/>
    </i>
    <i>
      <x v="189"/>
      <x v="195"/>
    </i>
    <i>
      <x v="190"/>
      <x v="196"/>
    </i>
    <i>
      <x v="191"/>
      <x v="197"/>
    </i>
    <i>
      <x v="192"/>
      <x v="198"/>
    </i>
    <i>
      <x v="193"/>
      <x v="199"/>
    </i>
    <i>
      <x v="194"/>
      <x v="200"/>
    </i>
    <i>
      <x v="195"/>
      <x v="201"/>
    </i>
    <i>
      <x v="196"/>
      <x v="202"/>
    </i>
    <i>
      <x v="197"/>
      <x v="203"/>
    </i>
    <i>
      <x v="198"/>
      <x v="204"/>
    </i>
    <i>
      <x v="199"/>
      <x v="205"/>
    </i>
    <i>
      <x v="200"/>
      <x v="206"/>
    </i>
    <i>
      <x v="201"/>
      <x v="207"/>
    </i>
    <i>
      <x v="202"/>
      <x v="208"/>
    </i>
    <i>
      <x v="203"/>
      <x v="209"/>
    </i>
    <i>
      <x v="204"/>
      <x v="210"/>
    </i>
    <i>
      <x v="205"/>
      <x v="211"/>
    </i>
    <i>
      <x v="206"/>
      <x v="212"/>
    </i>
    <i>
      <x v="207"/>
      <x v="213"/>
    </i>
    <i>
      <x v="208"/>
      <x v="214"/>
    </i>
    <i>
      <x v="209"/>
      <x v="215"/>
    </i>
    <i>
      <x v="210"/>
      <x v="216"/>
    </i>
    <i>
      <x v="211"/>
      <x v="217"/>
    </i>
    <i>
      <x v="212"/>
      <x v="218"/>
    </i>
    <i>
      <x v="213"/>
      <x v="219"/>
    </i>
    <i>
      <x v="214"/>
      <x v="220"/>
    </i>
    <i>
      <x v="215"/>
      <x v="221"/>
    </i>
    <i>
      <x v="216"/>
      <x v="222"/>
    </i>
    <i>
      <x v="217"/>
      <x v="223"/>
    </i>
    <i>
      <x v="218"/>
      <x v="224"/>
    </i>
    <i>
      <x v="219"/>
      <x v="225"/>
    </i>
    <i>
      <x v="220"/>
      <x v="226"/>
    </i>
    <i>
      <x v="221"/>
      <x v="227"/>
    </i>
    <i>
      <x v="222"/>
      <x v="228"/>
    </i>
    <i>
      <x v="223"/>
      <x v="229"/>
    </i>
    <i>
      <x v="224"/>
      <x v="230"/>
    </i>
    <i>
      <x v="225"/>
      <x v="231"/>
    </i>
    <i>
      <x v="226"/>
      <x v="232"/>
    </i>
    <i>
      <x v="227"/>
      <x v="233"/>
    </i>
    <i>
      <x v="228"/>
      <x v="234"/>
    </i>
    <i>
      <x v="229"/>
      <x v="235"/>
    </i>
    <i>
      <x v="230"/>
      <x v="236"/>
    </i>
    <i>
      <x v="231"/>
      <x v="237"/>
    </i>
    <i>
      <x v="232"/>
      <x v="238"/>
    </i>
    <i>
      <x v="233"/>
      <x v="239"/>
    </i>
    <i>
      <x v="234"/>
      <x v="240"/>
    </i>
    <i>
      <x v="235"/>
      <x v="241"/>
    </i>
    <i>
      <x v="236"/>
      <x v="242"/>
    </i>
    <i>
      <x v="237"/>
      <x v="243"/>
    </i>
    <i>
      <x v="238"/>
      <x v="244"/>
    </i>
    <i>
      <x v="239"/>
      <x v="245"/>
    </i>
    <i>
      <x v="240"/>
      <x v="246"/>
    </i>
    <i>
      <x v="241"/>
      <x v="247"/>
    </i>
    <i>
      <x v="242"/>
      <x v="248"/>
    </i>
    <i>
      <x v="243"/>
      <x v="249"/>
    </i>
    <i>
      <x v="244"/>
      <x v="250"/>
    </i>
    <i>
      <x v="245"/>
      <x v="251"/>
    </i>
    <i>
      <x v="246"/>
      <x v="252"/>
    </i>
    <i>
      <x v="247"/>
      <x v="253"/>
    </i>
    <i>
      <x v="248"/>
      <x v="254"/>
    </i>
    <i>
      <x v="249"/>
      <x v="255"/>
    </i>
    <i>
      <x v="250"/>
      <x v="256"/>
    </i>
    <i>
      <x v="251"/>
      <x v="257"/>
    </i>
    <i>
      <x v="252"/>
      <x v="258"/>
    </i>
    <i>
      <x v="253"/>
      <x v="259"/>
    </i>
    <i>
      <x v="254"/>
      <x v="260"/>
    </i>
    <i>
      <x v="255"/>
      <x v="261"/>
    </i>
    <i>
      <x v="256"/>
      <x v="262"/>
    </i>
    <i>
      <x v="257"/>
      <x v="263"/>
    </i>
    <i>
      <x v="258"/>
      <x v="264"/>
    </i>
    <i>
      <x v="259"/>
      <x v="265"/>
    </i>
    <i>
      <x v="260"/>
      <x v="266"/>
    </i>
    <i>
      <x v="261"/>
      <x v="267"/>
    </i>
    <i>
      <x v="262"/>
      <x v="268"/>
    </i>
    <i>
      <x v="263"/>
      <x v="269"/>
    </i>
    <i t="grand">
      <x/>
    </i>
  </rowItems>
  <colItems count="1">
    <i/>
  </colItems>
  <pageFields count="2">
    <pageField fld="1" hier="-1"/>
    <pageField fld="0" hier="-1"/>
  </pageField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rennerstabel" displayName="rennerstabel" ref="B2:AL267" totalsRowShown="0" headerRowDxfId="1487">
  <autoFilter ref="B2:AL267">
    <filterColumn colId="8"/>
    <filterColumn colId="9"/>
    <filterColumn colId="10"/>
    <filterColumn colId="11"/>
    <filterColumn colId="13"/>
    <filterColumn colId="15"/>
    <filterColumn colId="16"/>
    <filterColumn colId="17"/>
    <filterColumn colId="18"/>
    <filterColumn colId="19"/>
    <filterColumn colId="20"/>
    <filterColumn colId="21"/>
    <filterColumn colId="22"/>
    <filterColumn colId="23"/>
    <filterColumn colId="24"/>
    <filterColumn colId="25"/>
    <filterColumn colId="26"/>
    <filterColumn colId="27"/>
    <filterColumn colId="28"/>
    <filterColumn colId="30"/>
  </autoFilter>
  <sortState ref="B3:AJ152">
    <sortCondition ref="F2:F152"/>
  </sortState>
  <tableColumns count="37">
    <tableColumn id="5" name="eind klassement"/>
    <tableColumn id="6" name="dagsucces"/>
    <tableColumn id="8" name="afvallers" dataDxfId="1486">
      <calculatedColumnFormula>IF(E3="uit",0,1)</calculatedColumnFormula>
    </tableColumn>
    <tableColumn id="7" name="uit" dataDxfId="1485"/>
    <tableColumn id="1" name="fictieve rugnr"/>
    <tableColumn id="2" name="renner"/>
    <tableColumn id="3" name="ploeg"/>
    <tableColumn id="4" name="totaal punten" dataDxfId="1484">
      <calculatedColumnFormula>SUM(J3:AK3)*D3</calculatedColumnFormula>
    </tableColumn>
    <tableColumn id="9" name="proloog"/>
    <tableColumn id="10" name="etappe 1"/>
    <tableColumn id="11" name="etappe 2"/>
    <tableColumn id="12" name="etappe 3"/>
    <tableColumn id="13" name="etappe 4"/>
    <tableColumn id="14" name="etappe 5"/>
    <tableColumn id="15" name="etappe 6"/>
    <tableColumn id="16" name="etappe 7"/>
    <tableColumn id="17" name="etappe 8"/>
    <tableColumn id="18" name="etappe 9"/>
    <tableColumn id="19" name="etappe 10"/>
    <tableColumn id="20" name="etappe 11"/>
    <tableColumn id="21" name="etappe 12"/>
    <tableColumn id="22" name="etappe 13"/>
    <tableColumn id="23" name="etappe 14"/>
    <tableColumn id="24" name="etappe 15"/>
    <tableColumn id="25" name="etappe 16"/>
    <tableColumn id="26" name="etappe 17"/>
    <tableColumn id="27" name="etappe 18"/>
    <tableColumn id="28" name="etappe 19"/>
    <tableColumn id="29" name="etappe 20"/>
    <tableColumn id="30" name="etappe 21"/>
    <tableColumn id="37" name="gele trui"/>
    <tableColumn id="31" name="ploegenklassement"/>
    <tableColumn id="32" name="groene trui"/>
    <tableColumn id="33" name="bolletjes trui"/>
    <tableColumn id="34" name="witte trui"/>
    <tableColumn id="35" name="leeg"/>
    <tableColumn id="36" name="uit verborgen" dataDxfId="3">
      <calculatedColumnFormula>E3</calculatedColumnFormula>
    </tableColumn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4" name="Tabel35" displayName="Tabel35" ref="N29:N228" totalsRowShown="0" headerRowDxfId="1478" dataDxfId="1477">
  <autoFilter ref="N29:N228"/>
  <tableColumns count="1">
    <tableColumn id="1" name="Kolom1" dataDxfId="1476">
      <calculatedColumnFormula>Deelnemers!AL2</calculatedColumn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deelnemers" displayName="deelnemers" ref="A1:AM67" totalsRowShown="0" headerRowDxfId="1472" tableBorderDxfId="1471">
  <autoFilter ref="A1:AM67"/>
  <tableColumns count="39">
    <tableColumn id="1" name="Deelname nr :" dataDxfId="1470"/>
    <tableColumn id="2" name="Deelnemer :" dataCellStyle="Standaard"/>
    <tableColumn id="3" name="Introduce van" dataCellStyle="Standaard"/>
    <tableColumn id="4" name="Team :" dataCellStyle="Standaard"/>
    <tableColumn id="5" name="renners"/>
    <tableColumn id="6" name="kopman"/>
    <tableColumn id="7" name="renner 2"/>
    <tableColumn id="8" name="renner 3"/>
    <tableColumn id="9" name="renner 4"/>
    <tableColumn id="10" name="renner 5"/>
    <tableColumn id="11" name="renner 6"/>
    <tableColumn id="12" name="renner 7"/>
    <tableColumn id="13" name="renner 8"/>
    <tableColumn id="14" name="renner 9"/>
    <tableColumn id="15" name="renner 10"/>
    <tableColumn id="16" name="renner 11"/>
    <tableColumn id="17" name="renner 12"/>
    <tableColumn id="18" name="renner 13"/>
    <tableColumn id="19" name="renner 14"/>
    <tableColumn id="20" name="renner 15"/>
    <tableColumn id="21" name="punten"/>
    <tableColumn id="22" name="punten r1" dataDxfId="116">
      <calculatedColumnFormula>IF($F2=""," ",VLOOKUP($F2,'rennerstabel'!F:I,4,FALSE))*2</calculatedColumnFormula>
    </tableColumn>
    <tableColumn id="23" name="punten r2" dataDxfId="1469">
      <calculatedColumnFormula>IF($G2=""," ",VLOOKUP($G2,'rennerstabel'!F:I,4,FALSE))</calculatedColumnFormula>
    </tableColumn>
    <tableColumn id="24" name="punten r3" dataDxfId="1468">
      <calculatedColumnFormula>IF($H2=""," ",VLOOKUP($H2,'rennerstabel'!F:I,4,FALSE))</calculatedColumnFormula>
    </tableColumn>
    <tableColumn id="25" name="punten r4" dataDxfId="1467">
      <calculatedColumnFormula>IF($I2=""," ",VLOOKUP($I2,'rennerstabel'!F:I,4,FALSE))</calculatedColumnFormula>
    </tableColumn>
    <tableColumn id="26" name="punten r5" dataDxfId="1466">
      <calculatedColumnFormula>IF($J2=""," ",VLOOKUP($J2,'rennerstabel'!F:I,4,FALSE))</calculatedColumnFormula>
    </tableColumn>
    <tableColumn id="27" name="punten r6" dataDxfId="1465">
      <calculatedColumnFormula>IF($K2=""," ",VLOOKUP($K2,'rennerstabel'!F:I,4,FALSE))</calculatedColumnFormula>
    </tableColumn>
    <tableColumn id="28" name="punten r7" dataDxfId="1464">
      <calculatedColumnFormula>IF($L2=""," ",VLOOKUP($L2,'rennerstabel'!F:I,4,FALSE))</calculatedColumnFormula>
    </tableColumn>
    <tableColumn id="29" name="punten r8" dataDxfId="1463">
      <calculatedColumnFormula>IF($M2=""," ",VLOOKUP($M2,'rennerstabel'!F:I,4,FALSE))</calculatedColumnFormula>
    </tableColumn>
    <tableColumn id="30" name="punten r9" dataDxfId="1462">
      <calculatedColumnFormula>IF($N2=""," ",VLOOKUP($N2,'rennerstabel'!F:I,4,FALSE))</calculatedColumnFormula>
    </tableColumn>
    <tableColumn id="31" name="punten r10" dataDxfId="1461">
      <calculatedColumnFormula>IF($O2=""," ",VLOOKUP($O2,'rennerstabel'!F:I,4,FALSE))</calculatedColumnFormula>
    </tableColumn>
    <tableColumn id="32" name="punten r11" dataDxfId="1460">
      <calculatedColumnFormula>IF($P2=""," ",VLOOKUP($P2,'rennerstabel'!F:I,4,FALSE))</calculatedColumnFormula>
    </tableColumn>
    <tableColumn id="33" name="punten r12" dataDxfId="1459">
      <calculatedColumnFormula>IF($Q2=""," ",VLOOKUP($Q2,'rennerstabel'!F:I,4,FALSE))</calculatedColumnFormula>
    </tableColumn>
    <tableColumn id="34" name="punten r13" dataDxfId="1458">
      <calculatedColumnFormula>IF($R2=""," ",VLOOKUP($R2,'rennerstabel'!F:I,4,FALSE))</calculatedColumnFormula>
    </tableColumn>
    <tableColumn id="35" name="punten r14" dataDxfId="1457">
      <calculatedColumnFormula>IF($S2=""," ",VLOOKUP($S2,'rennerstabel'!F:I,4,FALSE))</calculatedColumnFormula>
    </tableColumn>
    <tableColumn id="36" name="punten r15" dataDxfId="1456">
      <calculatedColumnFormula>IF($T2=""," ",VLOOKUP($T2,'rennerstabel'!F:I,4,FALSE))</calculatedColumnFormula>
    </tableColumn>
    <tableColumn id="37" name="totaal" dataDxfId="1455">
      <calculatedColumnFormula>SUM(V2:AJ2)</calculatedColumnFormula>
    </tableColumn>
    <tableColumn id="38" name="Kolom1" dataDxfId="1454">
      <calculatedColumnFormula>CONCATENATE(deelnemers[[#This Row],[Deelname nr :]]," - ",deelnemers[[#This Row],[Deelnemer :]])</calculatedColumnFormula>
    </tableColumn>
    <tableColumn id="39" name="betaald" dataDxfId="1453"/>
  </tableColumns>
  <tableStyleInfo name="TableStyleMedium24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267"/>
  <sheetViews>
    <sheetView topLeftCell="H2" workbookViewId="0">
      <selection activeCell="AK9" sqref="AK9"/>
    </sheetView>
  </sheetViews>
  <sheetFormatPr defaultColWidth="0" defaultRowHeight="15" zeroHeight="1"/>
  <cols>
    <col min="1" max="1" width="9.140625" hidden="1" customWidth="1"/>
    <col min="2" max="3" width="4.7109375" customWidth="1"/>
    <col min="4" max="4" width="6.5703125" hidden="1" customWidth="1"/>
    <col min="5" max="5" width="4.7109375" customWidth="1"/>
    <col min="6" max="6" width="5.7109375" customWidth="1"/>
    <col min="7" max="7" width="27.85546875" bestFit="1" customWidth="1"/>
    <col min="8" max="8" width="27.140625" bestFit="1" customWidth="1"/>
    <col min="9" max="9" width="6.5703125" style="59" bestFit="1" customWidth="1"/>
    <col min="10" max="14" width="4.85546875" customWidth="1"/>
    <col min="15" max="15" width="4.7109375" customWidth="1"/>
    <col min="16" max="31" width="4.85546875" customWidth="1"/>
    <col min="32" max="32" width="4.85546875" style="86" customWidth="1"/>
    <col min="33" max="37" width="4.85546875" customWidth="1"/>
    <col min="38" max="38" width="9.140625" hidden="1" customWidth="1"/>
    <col min="39" max="16384" width="9.140625" hidden="1"/>
  </cols>
  <sheetData>
    <row r="1" spans="2:38" hidden="1">
      <c r="I1" s="26"/>
    </row>
    <row r="2" spans="2:38" ht="84" customHeight="1">
      <c r="B2" s="60" t="s">
        <v>3</v>
      </c>
      <c r="C2" s="60" t="s">
        <v>4</v>
      </c>
      <c r="D2" s="1" t="s">
        <v>6</v>
      </c>
      <c r="E2" s="61" t="s">
        <v>5</v>
      </c>
      <c r="F2" s="61" t="s">
        <v>372</v>
      </c>
      <c r="G2" s="61" t="s">
        <v>0</v>
      </c>
      <c r="H2" s="61" t="s">
        <v>1</v>
      </c>
      <c r="I2" s="62" t="s">
        <v>2</v>
      </c>
      <c r="J2" s="61" t="s">
        <v>7</v>
      </c>
      <c r="K2" s="61" t="s">
        <v>8</v>
      </c>
      <c r="L2" s="61" t="s">
        <v>9</v>
      </c>
      <c r="M2" s="61" t="s">
        <v>10</v>
      </c>
      <c r="N2" s="61" t="s">
        <v>11</v>
      </c>
      <c r="O2" s="61" t="s">
        <v>12</v>
      </c>
      <c r="P2" s="61" t="s">
        <v>13</v>
      </c>
      <c r="Q2" s="61" t="s">
        <v>14</v>
      </c>
      <c r="R2" s="61" t="s">
        <v>15</v>
      </c>
      <c r="S2" s="61" t="s">
        <v>16</v>
      </c>
      <c r="T2" s="61" t="s">
        <v>17</v>
      </c>
      <c r="U2" s="61" t="s">
        <v>18</v>
      </c>
      <c r="V2" s="61" t="s">
        <v>19</v>
      </c>
      <c r="W2" s="61" t="s">
        <v>20</v>
      </c>
      <c r="X2" s="61" t="s">
        <v>21</v>
      </c>
      <c r="Y2" s="61" t="s">
        <v>22</v>
      </c>
      <c r="Z2" s="61" t="s">
        <v>23</v>
      </c>
      <c r="AA2" s="61" t="s">
        <v>24</v>
      </c>
      <c r="AB2" s="61" t="s">
        <v>25</v>
      </c>
      <c r="AC2" s="61" t="s">
        <v>26</v>
      </c>
      <c r="AD2" s="61" t="s">
        <v>27</v>
      </c>
      <c r="AE2" s="61" t="s">
        <v>28</v>
      </c>
      <c r="AF2" s="61" t="s">
        <v>33</v>
      </c>
      <c r="AG2" s="61" t="s">
        <v>29</v>
      </c>
      <c r="AH2" s="61" t="s">
        <v>30</v>
      </c>
      <c r="AI2" s="61" t="s">
        <v>31</v>
      </c>
      <c r="AJ2" s="61" t="s">
        <v>32</v>
      </c>
      <c r="AK2" s="61" t="s">
        <v>484</v>
      </c>
      <c r="AL2" s="1" t="s">
        <v>45</v>
      </c>
    </row>
    <row r="3" spans="2:38">
      <c r="B3" t="s">
        <v>97</v>
      </c>
      <c r="C3" t="s">
        <v>98</v>
      </c>
      <c r="D3" s="2">
        <f t="shared" ref="D3:D34" si="0">IF(E3="uit",0,1)</f>
        <v>1</v>
      </c>
      <c r="E3" s="94"/>
      <c r="F3">
        <v>1</v>
      </c>
      <c r="G3" t="s">
        <v>84</v>
      </c>
      <c r="H3" t="s">
        <v>85</v>
      </c>
      <c r="I3" s="27">
        <f>SUM(J3:AK3)*D3</f>
        <v>108</v>
      </c>
      <c r="K3">
        <v>3</v>
      </c>
      <c r="L3">
        <v>4</v>
      </c>
      <c r="R3">
        <v>2</v>
      </c>
      <c r="T3">
        <v>5</v>
      </c>
      <c r="U3">
        <v>6</v>
      </c>
      <c r="V3">
        <v>2</v>
      </c>
      <c r="W3">
        <v>8</v>
      </c>
      <c r="AB3">
        <v>1</v>
      </c>
      <c r="AC3">
        <v>7</v>
      </c>
      <c r="AF3" s="114">
        <v>70</v>
      </c>
      <c r="AG3" s="114"/>
      <c r="AH3" s="114"/>
      <c r="AI3" s="114"/>
      <c r="AJ3" s="114"/>
      <c r="AK3" s="114"/>
      <c r="AL3" s="2">
        <f t="shared" ref="AL3:AL34" si="1">E3</f>
        <v>0</v>
      </c>
    </row>
    <row r="4" spans="2:38">
      <c r="B4" s="32"/>
      <c r="C4" s="32" t="s">
        <v>97</v>
      </c>
      <c r="D4" s="2">
        <f t="shared" si="0"/>
        <v>1</v>
      </c>
      <c r="E4" s="94"/>
      <c r="F4">
        <v>2</v>
      </c>
      <c r="G4" s="32" t="s">
        <v>86</v>
      </c>
      <c r="H4" t="s">
        <v>85</v>
      </c>
      <c r="I4" s="27">
        <f>SUM(J4:AK4)*D4</f>
        <v>314</v>
      </c>
      <c r="K4">
        <v>30</v>
      </c>
      <c r="M4">
        <v>25</v>
      </c>
      <c r="O4">
        <v>30</v>
      </c>
      <c r="P4">
        <v>30</v>
      </c>
      <c r="Q4">
        <v>25</v>
      </c>
      <c r="R4">
        <v>20</v>
      </c>
      <c r="W4">
        <v>30</v>
      </c>
      <c r="X4">
        <v>15</v>
      </c>
      <c r="Y4">
        <v>20</v>
      </c>
      <c r="Z4">
        <v>30</v>
      </c>
      <c r="AE4">
        <v>9</v>
      </c>
      <c r="AF4" s="114"/>
      <c r="AG4" s="114"/>
      <c r="AH4" s="114">
        <v>50</v>
      </c>
      <c r="AI4" s="114"/>
      <c r="AJ4" s="114"/>
      <c r="AK4" s="114"/>
      <c r="AL4" s="2">
        <f t="shared" si="1"/>
        <v>0</v>
      </c>
    </row>
    <row r="5" spans="2:38">
      <c r="D5" s="2">
        <f t="shared" si="0"/>
        <v>0</v>
      </c>
      <c r="E5" s="94" t="s">
        <v>5</v>
      </c>
      <c r="F5">
        <v>3</v>
      </c>
      <c r="G5" s="32" t="s">
        <v>87</v>
      </c>
      <c r="H5" t="s">
        <v>85</v>
      </c>
      <c r="I5" s="27">
        <f>SUM(J5:AK5)*D5</f>
        <v>0</v>
      </c>
      <c r="AF5" s="114"/>
      <c r="AG5" s="114"/>
      <c r="AH5" s="114"/>
      <c r="AI5" s="114"/>
      <c r="AJ5" s="114"/>
      <c r="AK5" s="114"/>
      <c r="AL5" s="2" t="str">
        <f t="shared" si="1"/>
        <v>uit</v>
      </c>
    </row>
    <row r="6" spans="2:38">
      <c r="B6" t="s">
        <v>99</v>
      </c>
      <c r="C6" t="s">
        <v>99</v>
      </c>
      <c r="D6" s="2">
        <f t="shared" si="0"/>
        <v>1</v>
      </c>
      <c r="E6" s="94"/>
      <c r="F6">
        <v>4</v>
      </c>
      <c r="G6" t="s">
        <v>88</v>
      </c>
      <c r="H6" t="s">
        <v>85</v>
      </c>
      <c r="I6" s="27">
        <f>SUM(J6:AK6)*D6</f>
        <v>0</v>
      </c>
      <c r="AF6" s="114"/>
      <c r="AG6" s="114"/>
      <c r="AH6" s="114"/>
      <c r="AI6" s="114"/>
      <c r="AJ6" s="114"/>
      <c r="AK6" s="114"/>
      <c r="AL6" s="2">
        <f t="shared" si="1"/>
        <v>0</v>
      </c>
    </row>
    <row r="7" spans="2:38">
      <c r="D7" s="2">
        <f t="shared" si="0"/>
        <v>1</v>
      </c>
      <c r="E7" s="94"/>
      <c r="F7">
        <v>5</v>
      </c>
      <c r="G7" t="s">
        <v>89</v>
      </c>
      <c r="H7" t="s">
        <v>85</v>
      </c>
      <c r="I7" s="27">
        <f>SUM(J7:AK7)*D7</f>
        <v>39</v>
      </c>
      <c r="U7">
        <v>35</v>
      </c>
      <c r="AA7">
        <v>3</v>
      </c>
      <c r="AC7">
        <v>1</v>
      </c>
      <c r="AF7" s="114"/>
      <c r="AG7" s="114"/>
      <c r="AH7" s="114"/>
      <c r="AI7" s="114"/>
      <c r="AJ7" s="114"/>
      <c r="AK7" s="114"/>
      <c r="AL7" s="2">
        <f t="shared" si="1"/>
        <v>0</v>
      </c>
    </row>
    <row r="8" spans="2:38">
      <c r="D8" s="2">
        <f t="shared" si="0"/>
        <v>0</v>
      </c>
      <c r="E8" s="94" t="s">
        <v>5</v>
      </c>
      <c r="F8">
        <v>6</v>
      </c>
      <c r="G8" t="s">
        <v>90</v>
      </c>
      <c r="H8" t="s">
        <v>85</v>
      </c>
      <c r="I8" s="27">
        <f>SUM(J8:AK8)*D8</f>
        <v>0</v>
      </c>
      <c r="AF8" s="114"/>
      <c r="AG8" s="114"/>
      <c r="AH8" s="114"/>
      <c r="AI8" s="114"/>
      <c r="AJ8" s="114"/>
      <c r="AK8" s="114"/>
      <c r="AL8" s="2" t="str">
        <f t="shared" si="1"/>
        <v>uit</v>
      </c>
    </row>
    <row r="9" spans="2:38">
      <c r="C9" t="s">
        <v>98</v>
      </c>
      <c r="D9" s="2">
        <f t="shared" si="0"/>
        <v>0</v>
      </c>
      <c r="E9" s="94" t="s">
        <v>5</v>
      </c>
      <c r="F9">
        <v>7</v>
      </c>
      <c r="G9" t="s">
        <v>91</v>
      </c>
      <c r="H9" t="s">
        <v>85</v>
      </c>
      <c r="I9" s="27">
        <f>SUM(J9:AK9)*D9</f>
        <v>0</v>
      </c>
      <c r="AF9" s="114"/>
      <c r="AG9" s="114"/>
      <c r="AH9" s="114"/>
      <c r="AI9" s="114"/>
      <c r="AJ9" s="114"/>
      <c r="AK9" s="114"/>
      <c r="AL9" s="2" t="str">
        <f t="shared" si="1"/>
        <v>uit</v>
      </c>
    </row>
    <row r="10" spans="2:38">
      <c r="D10" s="2">
        <f t="shared" si="0"/>
        <v>0</v>
      </c>
      <c r="E10" s="94" t="s">
        <v>5</v>
      </c>
      <c r="F10">
        <v>8</v>
      </c>
      <c r="G10" t="s">
        <v>92</v>
      </c>
      <c r="H10" t="s">
        <v>85</v>
      </c>
      <c r="I10" s="27">
        <f>SUM(J10:AK10)*D10</f>
        <v>0</v>
      </c>
      <c r="AF10" s="114"/>
      <c r="AG10" s="114"/>
      <c r="AH10" s="114"/>
      <c r="AI10" s="114"/>
      <c r="AJ10" s="114"/>
      <c r="AK10" s="114"/>
      <c r="AL10" s="2" t="str">
        <f t="shared" si="1"/>
        <v>uit</v>
      </c>
    </row>
    <row r="11" spans="2:38">
      <c r="B11" t="s">
        <v>99</v>
      </c>
      <c r="C11" t="s">
        <v>99</v>
      </c>
      <c r="D11" s="2">
        <f t="shared" si="0"/>
        <v>1</v>
      </c>
      <c r="E11" s="94"/>
      <c r="F11">
        <v>9</v>
      </c>
      <c r="G11" t="s">
        <v>93</v>
      </c>
      <c r="H11" t="s">
        <v>85</v>
      </c>
      <c r="I11" s="27">
        <f>SUM(J11:AK11)*D11</f>
        <v>6</v>
      </c>
      <c r="AF11" s="114">
        <v>6</v>
      </c>
      <c r="AG11" s="114"/>
      <c r="AH11" s="114"/>
      <c r="AI11" s="114"/>
      <c r="AJ11" s="114"/>
      <c r="AK11" s="114"/>
      <c r="AL11" s="2">
        <f t="shared" si="1"/>
        <v>0</v>
      </c>
    </row>
    <row r="12" spans="2:38">
      <c r="B12" t="s">
        <v>99</v>
      </c>
      <c r="C12" t="s">
        <v>99</v>
      </c>
      <c r="D12" s="2">
        <f t="shared" si="0"/>
        <v>0</v>
      </c>
      <c r="E12" s="94" t="s">
        <v>5</v>
      </c>
      <c r="F12">
        <v>10</v>
      </c>
      <c r="G12" t="s">
        <v>94</v>
      </c>
      <c r="H12" t="s">
        <v>85</v>
      </c>
      <c r="I12" s="27">
        <f>SUM(J12:AK12)*D12</f>
        <v>0</v>
      </c>
      <c r="AF12" s="114"/>
      <c r="AG12" s="114"/>
      <c r="AH12" s="114"/>
      <c r="AI12" s="114"/>
      <c r="AJ12" s="114"/>
      <c r="AK12" s="114"/>
      <c r="AL12" s="2" t="str">
        <f t="shared" si="1"/>
        <v>uit</v>
      </c>
    </row>
    <row r="13" spans="2:38">
      <c r="D13" s="2">
        <f t="shared" si="0"/>
        <v>0</v>
      </c>
      <c r="E13" s="94" t="s">
        <v>5</v>
      </c>
      <c r="F13">
        <v>11</v>
      </c>
      <c r="G13" t="s">
        <v>95</v>
      </c>
      <c r="H13" t="s">
        <v>85</v>
      </c>
      <c r="I13" s="27">
        <f>SUM(J13:AK13)*D13</f>
        <v>0</v>
      </c>
      <c r="AF13" s="114"/>
      <c r="AG13" s="114"/>
      <c r="AH13" s="114"/>
      <c r="AI13" s="114"/>
      <c r="AJ13" s="114"/>
      <c r="AK13" s="114"/>
      <c r="AL13" s="2" t="str">
        <f t="shared" si="1"/>
        <v>uit</v>
      </c>
    </row>
    <row r="14" spans="2:38">
      <c r="D14" s="2">
        <f t="shared" si="0"/>
        <v>0</v>
      </c>
      <c r="E14" s="94" t="s">
        <v>5</v>
      </c>
      <c r="F14">
        <v>12</v>
      </c>
      <c r="G14" t="s">
        <v>96</v>
      </c>
      <c r="H14" t="s">
        <v>85</v>
      </c>
      <c r="I14" s="27">
        <f>SUM(J14:AK14)*D14</f>
        <v>0</v>
      </c>
      <c r="AF14" s="114"/>
      <c r="AG14" s="114"/>
      <c r="AH14" s="114"/>
      <c r="AI14" s="114"/>
      <c r="AJ14" s="114"/>
      <c r="AK14" s="114"/>
      <c r="AL14" s="2" t="str">
        <f t="shared" si="1"/>
        <v>uit</v>
      </c>
    </row>
    <row r="15" spans="2:38">
      <c r="B15" t="s">
        <v>98</v>
      </c>
      <c r="C15" t="s">
        <v>99</v>
      </c>
      <c r="D15" s="2">
        <f t="shared" si="0"/>
        <v>1</v>
      </c>
      <c r="E15" s="94"/>
      <c r="F15">
        <v>13</v>
      </c>
      <c r="G15" t="s">
        <v>100</v>
      </c>
      <c r="H15" t="s">
        <v>101</v>
      </c>
      <c r="I15" s="27">
        <f>SUM(J15:AK15)*D15</f>
        <v>0</v>
      </c>
      <c r="AF15" s="114"/>
      <c r="AG15" s="114"/>
      <c r="AH15" s="114"/>
      <c r="AI15" s="114"/>
      <c r="AJ15" s="114"/>
      <c r="AK15" s="114"/>
      <c r="AL15" s="2">
        <f t="shared" si="1"/>
        <v>0</v>
      </c>
    </row>
    <row r="16" spans="2:38">
      <c r="B16" t="s">
        <v>99</v>
      </c>
      <c r="C16" t="s">
        <v>99</v>
      </c>
      <c r="D16" s="2">
        <f t="shared" si="0"/>
        <v>1</v>
      </c>
      <c r="E16" s="94"/>
      <c r="F16">
        <v>14</v>
      </c>
      <c r="G16" t="s">
        <v>102</v>
      </c>
      <c r="H16" t="s">
        <v>101</v>
      </c>
      <c r="I16" s="27">
        <f>SUM(J16:AK16)*D16</f>
        <v>165</v>
      </c>
      <c r="V16">
        <v>25</v>
      </c>
      <c r="X16">
        <v>25</v>
      </c>
      <c r="AB16">
        <v>35</v>
      </c>
      <c r="AC16">
        <v>15</v>
      </c>
      <c r="AF16" s="114">
        <v>30</v>
      </c>
      <c r="AG16" s="114"/>
      <c r="AH16" s="114"/>
      <c r="AI16" s="114">
        <v>10</v>
      </c>
      <c r="AJ16" s="114">
        <v>25</v>
      </c>
      <c r="AK16" s="114"/>
      <c r="AL16" s="2">
        <f t="shared" si="1"/>
        <v>0</v>
      </c>
    </row>
    <row r="17" spans="2:38">
      <c r="D17" s="2">
        <f t="shared" si="0"/>
        <v>1</v>
      </c>
      <c r="E17" s="94"/>
      <c r="F17">
        <v>15</v>
      </c>
      <c r="G17" t="s">
        <v>103</v>
      </c>
      <c r="H17" t="s">
        <v>101</v>
      </c>
      <c r="I17" s="27">
        <f>SUM(J17:AK17)*D17</f>
        <v>60</v>
      </c>
      <c r="L17">
        <v>25</v>
      </c>
      <c r="R17">
        <v>35</v>
      </c>
      <c r="AF17" s="114"/>
      <c r="AG17" s="114"/>
      <c r="AH17" s="114"/>
      <c r="AI17" s="114"/>
      <c r="AJ17" s="114"/>
      <c r="AK17" s="114"/>
      <c r="AL17" s="2">
        <f t="shared" si="1"/>
        <v>0</v>
      </c>
    </row>
    <row r="18" spans="2:38">
      <c r="D18" s="2">
        <f t="shared" si="0"/>
        <v>0</v>
      </c>
      <c r="E18" s="94" t="s">
        <v>5</v>
      </c>
      <c r="F18">
        <v>16</v>
      </c>
      <c r="G18" t="s">
        <v>104</v>
      </c>
      <c r="H18" t="s">
        <v>101</v>
      </c>
      <c r="I18" s="27">
        <f>SUM(J18:AK18)*D18</f>
        <v>0</v>
      </c>
      <c r="AF18" s="114"/>
      <c r="AG18" s="114"/>
      <c r="AH18" s="114"/>
      <c r="AI18" s="114"/>
      <c r="AJ18" s="114"/>
      <c r="AK18" s="114"/>
      <c r="AL18" s="2" t="str">
        <f t="shared" si="1"/>
        <v>uit</v>
      </c>
    </row>
    <row r="19" spans="2:38">
      <c r="D19" s="2">
        <f t="shared" si="0"/>
        <v>1</v>
      </c>
      <c r="E19" s="94"/>
      <c r="F19">
        <v>17</v>
      </c>
      <c r="G19" t="s">
        <v>105</v>
      </c>
      <c r="H19" t="s">
        <v>101</v>
      </c>
      <c r="I19" s="27">
        <f>SUM(J19:AK19)*D19</f>
        <v>40</v>
      </c>
      <c r="W19">
        <v>25</v>
      </c>
      <c r="X19">
        <v>5</v>
      </c>
      <c r="Y19">
        <v>4</v>
      </c>
      <c r="AA19">
        <v>5</v>
      </c>
      <c r="AF19" s="114">
        <v>1</v>
      </c>
      <c r="AG19" s="114"/>
      <c r="AH19" s="114"/>
      <c r="AI19" s="114"/>
      <c r="AJ19" s="114"/>
      <c r="AK19" s="114"/>
      <c r="AL19" s="2">
        <f t="shared" si="1"/>
        <v>0</v>
      </c>
    </row>
    <row r="20" spans="2:38">
      <c r="D20" s="2">
        <f t="shared" si="0"/>
        <v>0</v>
      </c>
      <c r="E20" s="94" t="s">
        <v>5</v>
      </c>
      <c r="F20">
        <v>18</v>
      </c>
      <c r="G20" t="s">
        <v>106</v>
      </c>
      <c r="H20" t="s">
        <v>101</v>
      </c>
      <c r="I20" s="27">
        <f>SUM(J20:AK20)*D20</f>
        <v>0</v>
      </c>
      <c r="AF20" s="114"/>
      <c r="AG20" s="114"/>
      <c r="AH20" s="114"/>
      <c r="AI20" s="114"/>
      <c r="AJ20" s="114"/>
      <c r="AK20" s="114"/>
      <c r="AL20" s="2" t="str">
        <f t="shared" si="1"/>
        <v>uit</v>
      </c>
    </row>
    <row r="21" spans="2:38">
      <c r="D21" s="2">
        <f t="shared" si="0"/>
        <v>0</v>
      </c>
      <c r="E21" s="94" t="s">
        <v>5</v>
      </c>
      <c r="F21">
        <v>19</v>
      </c>
      <c r="G21" t="s">
        <v>107</v>
      </c>
      <c r="H21" t="s">
        <v>101</v>
      </c>
      <c r="I21" s="27">
        <f>SUM(J21:AK21)*D21</f>
        <v>0</v>
      </c>
      <c r="AF21" s="114"/>
      <c r="AG21" s="114"/>
      <c r="AH21" s="114"/>
      <c r="AI21" s="114"/>
      <c r="AJ21" s="114"/>
      <c r="AK21" s="114"/>
      <c r="AL21" s="2" t="str">
        <f t="shared" si="1"/>
        <v>uit</v>
      </c>
    </row>
    <row r="22" spans="2:38">
      <c r="C22" t="s">
        <v>99</v>
      </c>
      <c r="D22" s="2">
        <f t="shared" si="0"/>
        <v>0</v>
      </c>
      <c r="E22" s="94" t="s">
        <v>5</v>
      </c>
      <c r="F22">
        <v>20</v>
      </c>
      <c r="G22" t="s">
        <v>108</v>
      </c>
      <c r="H22" t="s">
        <v>101</v>
      </c>
      <c r="I22" s="27">
        <f>SUM(J22:AK22)*D22</f>
        <v>0</v>
      </c>
      <c r="AF22" s="114"/>
      <c r="AG22" s="114"/>
      <c r="AH22" s="114"/>
      <c r="AI22" s="114"/>
      <c r="AJ22" s="114"/>
      <c r="AK22" s="114"/>
      <c r="AL22" s="2" t="str">
        <f t="shared" si="1"/>
        <v>uit</v>
      </c>
    </row>
    <row r="23" spans="2:38">
      <c r="D23" s="2">
        <f t="shared" si="0"/>
        <v>1</v>
      </c>
      <c r="E23" s="94"/>
      <c r="F23">
        <v>21</v>
      </c>
      <c r="G23" t="s">
        <v>109</v>
      </c>
      <c r="H23" t="s">
        <v>101</v>
      </c>
      <c r="I23" s="27">
        <f>SUM(J23:AK23)*D23</f>
        <v>12</v>
      </c>
      <c r="V23">
        <v>8</v>
      </c>
      <c r="AF23" s="114">
        <v>4</v>
      </c>
      <c r="AG23" s="114"/>
      <c r="AH23" s="114"/>
      <c r="AI23" s="114"/>
      <c r="AJ23" s="114"/>
      <c r="AK23" s="114"/>
      <c r="AL23" s="2">
        <f t="shared" si="1"/>
        <v>0</v>
      </c>
    </row>
    <row r="24" spans="2:38">
      <c r="D24" s="2">
        <f t="shared" si="0"/>
        <v>0</v>
      </c>
      <c r="E24" s="94" t="s">
        <v>5</v>
      </c>
      <c r="F24">
        <v>22</v>
      </c>
      <c r="G24" t="s">
        <v>110</v>
      </c>
      <c r="H24" t="s">
        <v>101</v>
      </c>
      <c r="I24" s="27">
        <f>SUM(J24:AK24)*D24</f>
        <v>0</v>
      </c>
      <c r="AF24" s="114"/>
      <c r="AG24" s="114"/>
      <c r="AH24" s="114"/>
      <c r="AI24" s="114"/>
      <c r="AJ24" s="114"/>
      <c r="AK24" s="114"/>
      <c r="AL24" s="2" t="str">
        <f t="shared" si="1"/>
        <v>uit</v>
      </c>
    </row>
    <row r="25" spans="2:38">
      <c r="D25" s="2">
        <f t="shared" si="0"/>
        <v>0</v>
      </c>
      <c r="E25" s="94" t="s">
        <v>5</v>
      </c>
      <c r="F25">
        <v>23</v>
      </c>
      <c r="G25" t="s">
        <v>111</v>
      </c>
      <c r="H25" t="s">
        <v>101</v>
      </c>
      <c r="I25" s="27">
        <f>SUM(J25:AK25)*D25</f>
        <v>0</v>
      </c>
      <c r="AF25" s="114"/>
      <c r="AG25" s="114"/>
      <c r="AH25" s="114"/>
      <c r="AI25" s="114"/>
      <c r="AJ25" s="114"/>
      <c r="AK25" s="114"/>
      <c r="AL25" s="2" t="str">
        <f t="shared" si="1"/>
        <v>uit</v>
      </c>
    </row>
    <row r="26" spans="2:38">
      <c r="D26" s="2">
        <f t="shared" si="0"/>
        <v>1</v>
      </c>
      <c r="E26" s="94"/>
      <c r="F26">
        <v>24</v>
      </c>
      <c r="G26" s="86" t="s">
        <v>482</v>
      </c>
      <c r="H26" t="s">
        <v>101</v>
      </c>
      <c r="I26" s="27">
        <f>SUM(J26:AK26)*D26</f>
        <v>10</v>
      </c>
      <c r="Z26">
        <v>10</v>
      </c>
      <c r="AF26" s="114"/>
      <c r="AG26" s="114"/>
      <c r="AH26" s="114"/>
      <c r="AI26" s="114"/>
      <c r="AJ26" s="114"/>
      <c r="AK26" s="114"/>
      <c r="AL26" s="2">
        <f t="shared" si="1"/>
        <v>0</v>
      </c>
    </row>
    <row r="27" spans="2:38">
      <c r="B27" t="s">
        <v>97</v>
      </c>
      <c r="C27" t="s">
        <v>99</v>
      </c>
      <c r="D27" s="2">
        <f t="shared" si="0"/>
        <v>0</v>
      </c>
      <c r="E27" s="94" t="s">
        <v>5</v>
      </c>
      <c r="F27">
        <v>25</v>
      </c>
      <c r="G27" t="s">
        <v>113</v>
      </c>
      <c r="H27" t="s">
        <v>114</v>
      </c>
      <c r="I27" s="27">
        <f>SUM(J27:AK27)*D27</f>
        <v>0</v>
      </c>
      <c r="K27">
        <v>5</v>
      </c>
      <c r="L27">
        <v>10</v>
      </c>
      <c r="R27">
        <v>6</v>
      </c>
      <c r="S27">
        <v>25</v>
      </c>
      <c r="T27">
        <v>6</v>
      </c>
      <c r="U27">
        <v>3</v>
      </c>
      <c r="V27">
        <v>3</v>
      </c>
      <c r="W27">
        <v>6</v>
      </c>
      <c r="AF27" s="114"/>
      <c r="AG27" s="114"/>
      <c r="AH27" s="114"/>
      <c r="AI27" s="114"/>
      <c r="AJ27" s="114"/>
      <c r="AK27" s="114"/>
      <c r="AL27" s="2" t="str">
        <f t="shared" si="1"/>
        <v>uit</v>
      </c>
    </row>
    <row r="28" spans="2:38">
      <c r="B28" t="s">
        <v>98</v>
      </c>
      <c r="C28" t="s">
        <v>99</v>
      </c>
      <c r="D28" s="2">
        <f t="shared" si="0"/>
        <v>1</v>
      </c>
      <c r="E28" s="94"/>
      <c r="F28">
        <v>26</v>
      </c>
      <c r="G28" t="s">
        <v>115</v>
      </c>
      <c r="H28" t="s">
        <v>114</v>
      </c>
      <c r="I28" s="27">
        <f>SUM(J28:AK28)*D28</f>
        <v>51</v>
      </c>
      <c r="S28">
        <v>25</v>
      </c>
      <c r="U28">
        <v>4</v>
      </c>
      <c r="AC28">
        <v>6</v>
      </c>
      <c r="AF28" s="114">
        <v>16</v>
      </c>
      <c r="AG28" s="114"/>
      <c r="AH28" s="114"/>
      <c r="AI28" s="114"/>
      <c r="AJ28" s="114"/>
      <c r="AK28" s="114"/>
      <c r="AL28" s="2">
        <f t="shared" si="1"/>
        <v>0</v>
      </c>
    </row>
    <row r="29" spans="2:38">
      <c r="C29" t="s">
        <v>99</v>
      </c>
      <c r="D29" s="2">
        <f t="shared" si="0"/>
        <v>0</v>
      </c>
      <c r="E29" s="94" t="s">
        <v>5</v>
      </c>
      <c r="F29">
        <v>27</v>
      </c>
      <c r="G29" t="s">
        <v>116</v>
      </c>
      <c r="H29" t="s">
        <v>114</v>
      </c>
      <c r="I29" s="27">
        <f>SUM(J29:AK29)*D29</f>
        <v>0</v>
      </c>
      <c r="K29">
        <v>10</v>
      </c>
      <c r="L29">
        <v>1</v>
      </c>
      <c r="M29">
        <v>20</v>
      </c>
      <c r="O29">
        <v>6</v>
      </c>
      <c r="P29">
        <v>15</v>
      </c>
      <c r="R29">
        <v>10</v>
      </c>
      <c r="S29">
        <v>25</v>
      </c>
      <c r="W29">
        <v>35</v>
      </c>
      <c r="AF29" s="114"/>
      <c r="AG29" s="114"/>
      <c r="AH29" s="114"/>
      <c r="AI29" s="114"/>
      <c r="AJ29" s="114"/>
      <c r="AK29" s="114"/>
      <c r="AL29" s="2" t="str">
        <f t="shared" si="1"/>
        <v>uit</v>
      </c>
    </row>
    <row r="30" spans="2:38">
      <c r="C30" t="s">
        <v>99</v>
      </c>
      <c r="D30" s="2">
        <f t="shared" si="0"/>
        <v>0</v>
      </c>
      <c r="E30" s="94" t="s">
        <v>5</v>
      </c>
      <c r="F30">
        <v>28</v>
      </c>
      <c r="G30" t="s">
        <v>117</v>
      </c>
      <c r="H30" t="s">
        <v>114</v>
      </c>
      <c r="I30" s="27">
        <f>SUM(J30:AK30)*D30</f>
        <v>0</v>
      </c>
      <c r="S30">
        <v>25</v>
      </c>
      <c r="AF30" s="114"/>
      <c r="AG30" s="114"/>
      <c r="AH30" s="114"/>
      <c r="AI30" s="114"/>
      <c r="AJ30" s="114"/>
      <c r="AK30" s="114"/>
      <c r="AL30" s="2" t="str">
        <f t="shared" si="1"/>
        <v>uit</v>
      </c>
    </row>
    <row r="31" spans="2:38">
      <c r="C31" t="s">
        <v>98</v>
      </c>
      <c r="D31" s="2">
        <f t="shared" si="0"/>
        <v>1</v>
      </c>
      <c r="E31" s="94"/>
      <c r="F31">
        <v>29</v>
      </c>
      <c r="G31" t="s">
        <v>118</v>
      </c>
      <c r="H31" t="s">
        <v>114</v>
      </c>
      <c r="I31" s="27">
        <f>SUM(J31:AK31)*D31</f>
        <v>40</v>
      </c>
      <c r="K31">
        <v>15</v>
      </c>
      <c r="S31">
        <v>25</v>
      </c>
      <c r="AF31" s="114"/>
      <c r="AG31" s="114"/>
      <c r="AH31" s="114"/>
      <c r="AI31" s="114"/>
      <c r="AJ31" s="114"/>
      <c r="AK31" s="114"/>
      <c r="AL31" s="2">
        <f t="shared" si="1"/>
        <v>0</v>
      </c>
    </row>
    <row r="32" spans="2:38">
      <c r="D32" s="2">
        <f t="shared" si="0"/>
        <v>0</v>
      </c>
      <c r="E32" s="94" t="s">
        <v>5</v>
      </c>
      <c r="F32">
        <v>30</v>
      </c>
      <c r="G32" t="s">
        <v>119</v>
      </c>
      <c r="H32" t="s">
        <v>114</v>
      </c>
      <c r="I32" s="27">
        <f>SUM(J32:AK32)*D32</f>
        <v>0</v>
      </c>
      <c r="S32">
        <v>25</v>
      </c>
      <c r="AF32" s="114"/>
      <c r="AG32" s="114"/>
      <c r="AH32" s="114"/>
      <c r="AI32" s="114"/>
      <c r="AJ32" s="114"/>
      <c r="AK32" s="114"/>
      <c r="AL32" s="2" t="str">
        <f t="shared" si="1"/>
        <v>uit</v>
      </c>
    </row>
    <row r="33" spans="2:38">
      <c r="D33" s="2">
        <f t="shared" si="0"/>
        <v>1</v>
      </c>
      <c r="E33" s="94"/>
      <c r="F33">
        <v>31</v>
      </c>
      <c r="G33" t="s">
        <v>120</v>
      </c>
      <c r="H33" t="s">
        <v>114</v>
      </c>
      <c r="I33" s="27">
        <f>SUM(J33:AK33)*D33</f>
        <v>25</v>
      </c>
      <c r="S33">
        <v>25</v>
      </c>
      <c r="AF33" s="114"/>
      <c r="AG33" s="114"/>
      <c r="AH33" s="114"/>
      <c r="AI33" s="114"/>
      <c r="AJ33" s="114"/>
      <c r="AK33" s="114"/>
      <c r="AL33" s="2">
        <f t="shared" si="1"/>
        <v>0</v>
      </c>
    </row>
    <row r="34" spans="2:38">
      <c r="D34" s="2">
        <f t="shared" si="0"/>
        <v>0</v>
      </c>
      <c r="E34" s="94" t="s">
        <v>5</v>
      </c>
      <c r="F34">
        <v>32</v>
      </c>
      <c r="G34" t="s">
        <v>121</v>
      </c>
      <c r="H34" t="s">
        <v>114</v>
      </c>
      <c r="I34" s="27">
        <f>SUM(J34:AK34)*D34</f>
        <v>0</v>
      </c>
      <c r="S34">
        <v>25</v>
      </c>
      <c r="AF34" s="114"/>
      <c r="AG34" s="114"/>
      <c r="AH34" s="114"/>
      <c r="AI34" s="114"/>
      <c r="AJ34" s="114"/>
      <c r="AK34" s="114"/>
      <c r="AL34" s="2" t="str">
        <f t="shared" si="1"/>
        <v>uit</v>
      </c>
    </row>
    <row r="35" spans="2:38">
      <c r="D35" s="2">
        <f t="shared" ref="D35:D66" si="2">IF(E35="uit",0,1)</f>
        <v>0</v>
      </c>
      <c r="E35" s="94" t="s">
        <v>5</v>
      </c>
      <c r="F35">
        <v>33</v>
      </c>
      <c r="G35" t="s">
        <v>122</v>
      </c>
      <c r="H35" t="s">
        <v>114</v>
      </c>
      <c r="I35" s="27">
        <f>SUM(J35:AK35)*D35</f>
        <v>0</v>
      </c>
      <c r="S35">
        <v>25</v>
      </c>
      <c r="AF35" s="114"/>
      <c r="AG35" s="114"/>
      <c r="AH35" s="114"/>
      <c r="AI35" s="114"/>
      <c r="AJ35" s="114"/>
      <c r="AK35" s="114"/>
      <c r="AL35" s="2" t="str">
        <f t="shared" ref="AL35:AL66" si="3">E35</f>
        <v>uit</v>
      </c>
    </row>
    <row r="36" spans="2:38">
      <c r="D36" s="2">
        <f t="shared" si="2"/>
        <v>1</v>
      </c>
      <c r="E36" s="94"/>
      <c r="F36">
        <v>34</v>
      </c>
      <c r="G36" t="s">
        <v>123</v>
      </c>
      <c r="H36" t="s">
        <v>114</v>
      </c>
      <c r="I36" s="27">
        <f>SUM(J36:AK36)*D36</f>
        <v>95</v>
      </c>
      <c r="J36">
        <v>70</v>
      </c>
      <c r="S36">
        <v>25</v>
      </c>
      <c r="AF36" s="114"/>
      <c r="AG36" s="114"/>
      <c r="AH36" s="114"/>
      <c r="AI36" s="114"/>
      <c r="AJ36" s="114"/>
      <c r="AK36" s="114"/>
      <c r="AL36" s="2">
        <f t="shared" si="3"/>
        <v>0</v>
      </c>
    </row>
    <row r="37" spans="2:38">
      <c r="D37" s="2">
        <f t="shared" si="2"/>
        <v>1</v>
      </c>
      <c r="E37" s="94"/>
      <c r="F37">
        <v>35</v>
      </c>
      <c r="G37" t="s">
        <v>124</v>
      </c>
      <c r="H37" t="s">
        <v>114</v>
      </c>
      <c r="I37" s="27">
        <f>SUM(J37:AK37)*D37</f>
        <v>25</v>
      </c>
      <c r="S37">
        <v>25</v>
      </c>
      <c r="AF37" s="114"/>
      <c r="AG37" s="114"/>
      <c r="AH37" s="114"/>
      <c r="AI37" s="114"/>
      <c r="AJ37" s="114"/>
      <c r="AK37" s="114"/>
      <c r="AL37" s="2">
        <f t="shared" si="3"/>
        <v>0</v>
      </c>
    </row>
    <row r="38" spans="2:38">
      <c r="D38" s="2">
        <f t="shared" si="2"/>
        <v>1</v>
      </c>
      <c r="E38" s="94"/>
      <c r="F38">
        <v>36</v>
      </c>
      <c r="G38" t="s">
        <v>125</v>
      </c>
      <c r="H38" t="s">
        <v>114</v>
      </c>
      <c r="I38" s="27">
        <f>SUM(J38:AK38)*D38</f>
        <v>33</v>
      </c>
      <c r="S38">
        <v>25</v>
      </c>
      <c r="AB38">
        <v>8</v>
      </c>
      <c r="AF38" s="114"/>
      <c r="AG38" s="114"/>
      <c r="AH38" s="114"/>
      <c r="AI38" s="114"/>
      <c r="AJ38" s="114"/>
      <c r="AK38" s="114"/>
      <c r="AL38" s="2">
        <f t="shared" si="3"/>
        <v>0</v>
      </c>
    </row>
    <row r="39" spans="2:38">
      <c r="B39" t="s">
        <v>99</v>
      </c>
      <c r="C39" t="s">
        <v>99</v>
      </c>
      <c r="D39" s="2">
        <f t="shared" si="2"/>
        <v>1</v>
      </c>
      <c r="E39" s="94"/>
      <c r="F39">
        <v>37</v>
      </c>
      <c r="G39" t="s">
        <v>126</v>
      </c>
      <c r="H39" t="s">
        <v>127</v>
      </c>
      <c r="I39" s="27">
        <f>SUM(J39:AK39)*D39</f>
        <v>88</v>
      </c>
      <c r="J39">
        <v>4</v>
      </c>
      <c r="L39">
        <v>6</v>
      </c>
      <c r="R39">
        <v>7</v>
      </c>
      <c r="U39">
        <v>9</v>
      </c>
      <c r="W39">
        <v>1</v>
      </c>
      <c r="AC39">
        <v>9</v>
      </c>
      <c r="AD39">
        <v>2</v>
      </c>
      <c r="AF39" s="114">
        <v>50</v>
      </c>
      <c r="AG39" s="114"/>
      <c r="AH39" s="114"/>
      <c r="AI39" s="114"/>
      <c r="AJ39" s="114"/>
      <c r="AK39" s="114"/>
      <c r="AL39" s="2">
        <f t="shared" si="3"/>
        <v>0</v>
      </c>
    </row>
    <row r="40" spans="2:38">
      <c r="B40" t="s">
        <v>98</v>
      </c>
      <c r="C40" t="s">
        <v>99</v>
      </c>
      <c r="D40" s="2">
        <f t="shared" si="2"/>
        <v>1</v>
      </c>
      <c r="E40" s="94"/>
      <c r="F40">
        <v>38</v>
      </c>
      <c r="G40" t="s">
        <v>128</v>
      </c>
      <c r="H40" t="s">
        <v>127</v>
      </c>
      <c r="I40" s="27">
        <f>SUM(J40:AK40)*D40</f>
        <v>0</v>
      </c>
      <c r="AF40" s="114"/>
      <c r="AG40" s="114"/>
      <c r="AH40" s="114"/>
      <c r="AI40" s="114"/>
      <c r="AJ40" s="114"/>
      <c r="AK40" s="114"/>
      <c r="AL40" s="2">
        <f t="shared" si="3"/>
        <v>0</v>
      </c>
    </row>
    <row r="41" spans="2:38">
      <c r="B41" t="s">
        <v>99</v>
      </c>
      <c r="C41" t="s">
        <v>99</v>
      </c>
      <c r="D41" s="2">
        <f t="shared" si="2"/>
        <v>1</v>
      </c>
      <c r="E41" s="94"/>
      <c r="F41">
        <v>39</v>
      </c>
      <c r="G41" t="s">
        <v>379</v>
      </c>
      <c r="H41" t="s">
        <v>127</v>
      </c>
      <c r="I41" s="27">
        <f>SUM(J41:AK41)*D41</f>
        <v>0</v>
      </c>
      <c r="AF41" s="114"/>
      <c r="AG41" s="114"/>
      <c r="AH41" s="114"/>
      <c r="AI41" s="114"/>
      <c r="AJ41" s="114"/>
      <c r="AK41" s="114"/>
      <c r="AL41" s="2">
        <f t="shared" si="3"/>
        <v>0</v>
      </c>
    </row>
    <row r="42" spans="2:38">
      <c r="D42" s="2">
        <f t="shared" si="2"/>
        <v>1</v>
      </c>
      <c r="E42" s="94"/>
      <c r="F42">
        <v>40</v>
      </c>
      <c r="G42" t="s">
        <v>130</v>
      </c>
      <c r="H42" t="s">
        <v>127</v>
      </c>
      <c r="I42" s="27">
        <f>SUM(J42:AK42)*D42</f>
        <v>8</v>
      </c>
      <c r="L42">
        <v>3</v>
      </c>
      <c r="R42">
        <v>5</v>
      </c>
      <c r="AF42" s="114"/>
      <c r="AG42" s="114"/>
      <c r="AH42" s="114"/>
      <c r="AI42" s="114"/>
      <c r="AJ42" s="114"/>
      <c r="AK42" s="114"/>
      <c r="AL42" s="2">
        <f t="shared" si="3"/>
        <v>0</v>
      </c>
    </row>
    <row r="43" spans="2:38">
      <c r="D43" s="2">
        <f t="shared" si="2"/>
        <v>0</v>
      </c>
      <c r="E43" s="94" t="s">
        <v>5</v>
      </c>
      <c r="F43">
        <v>41</v>
      </c>
      <c r="G43" t="s">
        <v>131</v>
      </c>
      <c r="H43" t="s">
        <v>127</v>
      </c>
      <c r="I43" s="27">
        <f>SUM(J43:AK43)*D43</f>
        <v>0</v>
      </c>
      <c r="AF43" s="114"/>
      <c r="AG43" s="114"/>
      <c r="AH43" s="114"/>
      <c r="AI43" s="114"/>
      <c r="AJ43" s="114"/>
      <c r="AK43" s="114"/>
      <c r="AL43" s="2" t="str">
        <f t="shared" si="3"/>
        <v>uit</v>
      </c>
    </row>
    <row r="44" spans="2:38">
      <c r="D44" s="2">
        <f t="shared" si="2"/>
        <v>1</v>
      </c>
      <c r="E44" s="94"/>
      <c r="F44">
        <v>42</v>
      </c>
      <c r="G44" t="s">
        <v>132</v>
      </c>
      <c r="H44" t="s">
        <v>127</v>
      </c>
      <c r="I44" s="27">
        <f>SUM(J44:AK44)*D44</f>
        <v>0</v>
      </c>
      <c r="AF44" s="114"/>
      <c r="AG44" s="114"/>
      <c r="AH44" s="114"/>
      <c r="AI44" s="114"/>
      <c r="AJ44" s="114"/>
      <c r="AK44" s="114"/>
      <c r="AL44" s="2">
        <f t="shared" si="3"/>
        <v>0</v>
      </c>
    </row>
    <row r="45" spans="2:38">
      <c r="C45" t="s">
        <v>99</v>
      </c>
      <c r="D45" s="2">
        <f t="shared" si="2"/>
        <v>0</v>
      </c>
      <c r="E45" s="94" t="s">
        <v>5</v>
      </c>
      <c r="F45">
        <v>43</v>
      </c>
      <c r="G45" t="s">
        <v>133</v>
      </c>
      <c r="H45" t="s">
        <v>127</v>
      </c>
      <c r="I45" s="27">
        <f>SUM(J45:AK45)*D45</f>
        <v>0</v>
      </c>
      <c r="J45">
        <v>50</v>
      </c>
      <c r="K45">
        <v>25</v>
      </c>
      <c r="AF45" s="114"/>
      <c r="AG45" s="114"/>
      <c r="AH45" s="114"/>
      <c r="AI45" s="114"/>
      <c r="AJ45" s="114"/>
      <c r="AK45" s="114"/>
      <c r="AL45" s="2" t="str">
        <f t="shared" si="3"/>
        <v>uit</v>
      </c>
    </row>
    <row r="46" spans="2:38">
      <c r="D46" s="2">
        <f t="shared" si="2"/>
        <v>1</v>
      </c>
      <c r="E46" s="94"/>
      <c r="F46">
        <v>44</v>
      </c>
      <c r="G46" t="s">
        <v>134</v>
      </c>
      <c r="H46" t="s">
        <v>127</v>
      </c>
      <c r="I46" s="27">
        <f>SUM(J46:AK46)*D46</f>
        <v>48</v>
      </c>
      <c r="J46">
        <v>2</v>
      </c>
      <c r="X46">
        <v>8</v>
      </c>
      <c r="Z46">
        <v>15</v>
      </c>
      <c r="AB46">
        <v>20</v>
      </c>
      <c r="AD46">
        <v>3</v>
      </c>
      <c r="AF46" s="114"/>
      <c r="AG46" s="114"/>
      <c r="AH46" s="114"/>
      <c r="AI46" s="114"/>
      <c r="AJ46" s="114"/>
      <c r="AK46" s="114"/>
      <c r="AL46" s="2">
        <f t="shared" si="3"/>
        <v>0</v>
      </c>
    </row>
    <row r="47" spans="2:38">
      <c r="D47" s="2">
        <f t="shared" si="2"/>
        <v>0</v>
      </c>
      <c r="E47" s="94" t="s">
        <v>5</v>
      </c>
      <c r="F47">
        <v>45</v>
      </c>
      <c r="G47" t="s">
        <v>135</v>
      </c>
      <c r="H47" t="s">
        <v>127</v>
      </c>
      <c r="I47" s="27">
        <f>SUM(J47:AK47)*D47</f>
        <v>0</v>
      </c>
      <c r="AF47" s="114"/>
      <c r="AG47" s="114"/>
      <c r="AH47" s="114"/>
      <c r="AI47" s="114"/>
      <c r="AJ47" s="114"/>
      <c r="AK47" s="114"/>
      <c r="AL47" s="2" t="str">
        <f t="shared" si="3"/>
        <v>uit</v>
      </c>
    </row>
    <row r="48" spans="2:38">
      <c r="C48" t="s">
        <v>99</v>
      </c>
      <c r="D48" s="2">
        <f t="shared" si="2"/>
        <v>0</v>
      </c>
      <c r="E48" s="94" t="s">
        <v>5</v>
      </c>
      <c r="F48">
        <v>46</v>
      </c>
      <c r="G48" t="s">
        <v>136</v>
      </c>
      <c r="H48" t="s">
        <v>127</v>
      </c>
      <c r="I48" s="27">
        <f>SUM(J48:AK48)*D48</f>
        <v>0</v>
      </c>
      <c r="AF48" s="114"/>
      <c r="AG48" s="114"/>
      <c r="AH48" s="114"/>
      <c r="AI48" s="114"/>
      <c r="AJ48" s="114"/>
      <c r="AK48" s="114"/>
      <c r="AL48" s="2" t="str">
        <f t="shared" si="3"/>
        <v>uit</v>
      </c>
    </row>
    <row r="49" spans="2:38">
      <c r="D49" s="2">
        <f t="shared" si="2"/>
        <v>1</v>
      </c>
      <c r="E49" s="94"/>
      <c r="F49">
        <v>47</v>
      </c>
      <c r="G49" t="s">
        <v>137</v>
      </c>
      <c r="H49" t="s">
        <v>127</v>
      </c>
      <c r="I49" s="27">
        <f>SUM(J49:AK49)*D49</f>
        <v>0</v>
      </c>
      <c r="AF49" s="114"/>
      <c r="AG49" s="114"/>
      <c r="AH49" s="114"/>
      <c r="AI49" s="114"/>
      <c r="AJ49" s="114"/>
      <c r="AK49" s="114"/>
      <c r="AL49" s="2">
        <f t="shared" si="3"/>
        <v>0</v>
      </c>
    </row>
    <row r="50" spans="2:38">
      <c r="D50" s="2">
        <f t="shared" si="2"/>
        <v>0</v>
      </c>
      <c r="E50" s="94" t="s">
        <v>5</v>
      </c>
      <c r="F50">
        <v>48</v>
      </c>
      <c r="G50" t="s">
        <v>138</v>
      </c>
      <c r="H50" t="s">
        <v>127</v>
      </c>
      <c r="I50" s="27">
        <f>SUM(J50:AK50)*D50</f>
        <v>0</v>
      </c>
      <c r="AF50" s="114"/>
      <c r="AG50" s="114"/>
      <c r="AH50" s="114"/>
      <c r="AI50" s="114"/>
      <c r="AJ50" s="114"/>
      <c r="AK50" s="114"/>
      <c r="AL50" s="2" t="str">
        <f t="shared" si="3"/>
        <v>uit</v>
      </c>
    </row>
    <row r="51" spans="2:38">
      <c r="B51" t="s">
        <v>98</v>
      </c>
      <c r="C51" t="s">
        <v>98</v>
      </c>
      <c r="D51" s="2">
        <f t="shared" si="2"/>
        <v>0</v>
      </c>
      <c r="E51" s="94" t="s">
        <v>5</v>
      </c>
      <c r="F51">
        <v>49</v>
      </c>
      <c r="G51" t="s">
        <v>139</v>
      </c>
      <c r="H51" t="s">
        <v>140</v>
      </c>
      <c r="I51" s="27">
        <f>SUM(J51:AK51)*D51</f>
        <v>0</v>
      </c>
      <c r="AF51" s="114"/>
      <c r="AG51" s="114"/>
      <c r="AH51" s="114"/>
      <c r="AI51" s="114"/>
      <c r="AJ51" s="114"/>
      <c r="AK51" s="114"/>
      <c r="AL51" s="2" t="str">
        <f t="shared" si="3"/>
        <v>uit</v>
      </c>
    </row>
    <row r="52" spans="2:38">
      <c r="B52" t="s">
        <v>99</v>
      </c>
      <c r="C52" t="s">
        <v>99</v>
      </c>
      <c r="D52" s="2">
        <f t="shared" si="2"/>
        <v>1</v>
      </c>
      <c r="E52" s="94"/>
      <c r="F52">
        <v>50</v>
      </c>
      <c r="G52" t="s">
        <v>141</v>
      </c>
      <c r="H52" t="s">
        <v>140</v>
      </c>
      <c r="I52" s="27">
        <f>SUM(J52:AK52)*D52</f>
        <v>19</v>
      </c>
      <c r="L52">
        <v>8</v>
      </c>
      <c r="X52">
        <v>6</v>
      </c>
      <c r="AD52">
        <v>5</v>
      </c>
      <c r="AF52" s="114"/>
      <c r="AG52" s="114"/>
      <c r="AH52" s="114"/>
      <c r="AI52" s="114"/>
      <c r="AJ52" s="114"/>
      <c r="AK52" s="114"/>
      <c r="AL52" s="2">
        <f t="shared" si="3"/>
        <v>0</v>
      </c>
    </row>
    <row r="53" spans="2:38">
      <c r="C53" t="s">
        <v>99</v>
      </c>
      <c r="D53" s="2">
        <f t="shared" si="2"/>
        <v>1</v>
      </c>
      <c r="E53" s="94"/>
      <c r="F53">
        <v>51</v>
      </c>
      <c r="G53" t="s">
        <v>142</v>
      </c>
      <c r="H53" t="s">
        <v>140</v>
      </c>
      <c r="I53" s="27">
        <f>SUM(J53:AK53)*D53</f>
        <v>15</v>
      </c>
      <c r="Y53">
        <v>8</v>
      </c>
      <c r="AE53">
        <v>7</v>
      </c>
      <c r="AF53" s="114"/>
      <c r="AG53" s="114"/>
      <c r="AH53" s="114"/>
      <c r="AI53" s="114"/>
      <c r="AJ53" s="114"/>
      <c r="AK53" s="114"/>
      <c r="AL53" s="2">
        <f t="shared" si="3"/>
        <v>0</v>
      </c>
    </row>
    <row r="54" spans="2:38">
      <c r="D54" s="2">
        <f t="shared" si="2"/>
        <v>1</v>
      </c>
      <c r="E54" s="94"/>
      <c r="F54">
        <v>52</v>
      </c>
      <c r="G54" t="s">
        <v>143</v>
      </c>
      <c r="H54" t="s">
        <v>140</v>
      </c>
      <c r="I54" s="27">
        <f>SUM(J54:AK54)*D54</f>
        <v>0</v>
      </c>
      <c r="AF54" s="114"/>
      <c r="AG54" s="114"/>
      <c r="AH54" s="114"/>
      <c r="AI54" s="114"/>
      <c r="AJ54" s="114"/>
      <c r="AK54" s="114"/>
      <c r="AL54" s="2">
        <f t="shared" si="3"/>
        <v>0</v>
      </c>
    </row>
    <row r="55" spans="2:38">
      <c r="D55" s="2">
        <f t="shared" si="2"/>
        <v>1</v>
      </c>
      <c r="E55" s="94"/>
      <c r="F55">
        <v>53</v>
      </c>
      <c r="G55" t="s">
        <v>144</v>
      </c>
      <c r="H55" t="s">
        <v>140</v>
      </c>
      <c r="I55" s="27">
        <f>SUM(J55:AK55)*D55</f>
        <v>24</v>
      </c>
      <c r="R55">
        <v>9</v>
      </c>
      <c r="T55">
        <v>9</v>
      </c>
      <c r="AA55">
        <v>6</v>
      </c>
      <c r="AF55" s="114"/>
      <c r="AG55" s="114"/>
      <c r="AH55" s="114"/>
      <c r="AI55" s="114"/>
      <c r="AJ55" s="114"/>
      <c r="AK55" s="114"/>
      <c r="AL55" s="2">
        <f t="shared" si="3"/>
        <v>0</v>
      </c>
    </row>
    <row r="56" spans="2:38">
      <c r="C56" t="s">
        <v>99</v>
      </c>
      <c r="D56" s="2">
        <f t="shared" si="2"/>
        <v>0</v>
      </c>
      <c r="E56" s="94" t="s">
        <v>5</v>
      </c>
      <c r="F56">
        <v>54</v>
      </c>
      <c r="G56" t="s">
        <v>145</v>
      </c>
      <c r="H56" t="s">
        <v>140</v>
      </c>
      <c r="I56" s="27">
        <f>SUM(J56:AK56)*D56</f>
        <v>0</v>
      </c>
      <c r="AF56" s="114"/>
      <c r="AG56" s="114"/>
      <c r="AH56" s="114"/>
      <c r="AI56" s="114"/>
      <c r="AJ56" s="114"/>
      <c r="AK56" s="114"/>
      <c r="AL56" s="2" t="str">
        <f t="shared" si="3"/>
        <v>uit</v>
      </c>
    </row>
    <row r="57" spans="2:38">
      <c r="C57" t="s">
        <v>99</v>
      </c>
      <c r="D57" s="2">
        <f t="shared" si="2"/>
        <v>1</v>
      </c>
      <c r="E57" s="94"/>
      <c r="F57">
        <v>55</v>
      </c>
      <c r="G57" t="s">
        <v>146</v>
      </c>
      <c r="H57" t="s">
        <v>140</v>
      </c>
      <c r="I57" s="27">
        <f>SUM(J57:AK57)*D57</f>
        <v>0</v>
      </c>
      <c r="AF57" s="114"/>
      <c r="AG57" s="114"/>
      <c r="AH57" s="114"/>
      <c r="AI57" s="114"/>
      <c r="AJ57" s="114"/>
      <c r="AK57" s="114"/>
      <c r="AL57" s="2">
        <f t="shared" si="3"/>
        <v>0</v>
      </c>
    </row>
    <row r="58" spans="2:38">
      <c r="D58" s="2">
        <f t="shared" si="2"/>
        <v>0</v>
      </c>
      <c r="E58" s="94" t="s">
        <v>5</v>
      </c>
      <c r="F58">
        <v>56</v>
      </c>
      <c r="G58" t="s">
        <v>380</v>
      </c>
      <c r="H58" t="s">
        <v>140</v>
      </c>
      <c r="I58" s="27">
        <f>SUM(J58:AK58)*D58</f>
        <v>0</v>
      </c>
      <c r="AF58" s="114"/>
      <c r="AG58" s="114"/>
      <c r="AH58" s="114"/>
      <c r="AI58" s="114"/>
      <c r="AJ58" s="114"/>
      <c r="AK58" s="114"/>
      <c r="AL58" s="2" t="str">
        <f t="shared" si="3"/>
        <v>uit</v>
      </c>
    </row>
    <row r="59" spans="2:38">
      <c r="C59" t="s">
        <v>99</v>
      </c>
      <c r="D59" s="2">
        <f t="shared" si="2"/>
        <v>0</v>
      </c>
      <c r="E59" s="94" t="s">
        <v>5</v>
      </c>
      <c r="F59">
        <v>57</v>
      </c>
      <c r="G59" t="s">
        <v>147</v>
      </c>
      <c r="H59" t="s">
        <v>140</v>
      </c>
      <c r="I59" s="27">
        <f>SUM(J59:AK59)*D59</f>
        <v>0</v>
      </c>
      <c r="AF59" s="114"/>
      <c r="AG59" s="114"/>
      <c r="AH59" s="114"/>
      <c r="AI59" s="114"/>
      <c r="AJ59" s="114"/>
      <c r="AK59" s="114"/>
      <c r="AL59" s="2" t="str">
        <f t="shared" si="3"/>
        <v>uit</v>
      </c>
    </row>
    <row r="60" spans="2:38">
      <c r="C60" t="s">
        <v>99</v>
      </c>
      <c r="D60" s="2">
        <f t="shared" si="2"/>
        <v>0</v>
      </c>
      <c r="E60" s="94" t="s">
        <v>5</v>
      </c>
      <c r="F60">
        <v>58</v>
      </c>
      <c r="G60" t="s">
        <v>148</v>
      </c>
      <c r="H60" t="s">
        <v>140</v>
      </c>
      <c r="I60" s="27">
        <f>SUM(J60:AK60)*D60</f>
        <v>0</v>
      </c>
      <c r="AF60" s="114"/>
      <c r="AG60" s="114"/>
      <c r="AH60" s="114"/>
      <c r="AI60" s="114"/>
      <c r="AJ60" s="114"/>
      <c r="AK60" s="114"/>
      <c r="AL60" s="2" t="str">
        <f t="shared" si="3"/>
        <v>uit</v>
      </c>
    </row>
    <row r="61" spans="2:38">
      <c r="D61" s="2">
        <f t="shared" si="2"/>
        <v>0</v>
      </c>
      <c r="E61" s="94" t="s">
        <v>5</v>
      </c>
      <c r="F61">
        <v>59</v>
      </c>
      <c r="G61" t="s">
        <v>149</v>
      </c>
      <c r="H61" t="s">
        <v>140</v>
      </c>
      <c r="I61" s="27">
        <f>SUM(J61:AK61)*D61</f>
        <v>0</v>
      </c>
      <c r="AF61" s="114"/>
      <c r="AG61" s="114"/>
      <c r="AH61" s="114"/>
      <c r="AI61" s="114"/>
      <c r="AJ61" s="114"/>
      <c r="AK61" s="114"/>
      <c r="AL61" s="2" t="str">
        <f t="shared" si="3"/>
        <v>uit</v>
      </c>
    </row>
    <row r="62" spans="2:38">
      <c r="D62" s="2">
        <f t="shared" si="2"/>
        <v>0</v>
      </c>
      <c r="E62" s="94" t="s">
        <v>5</v>
      </c>
      <c r="F62">
        <v>60</v>
      </c>
      <c r="G62" t="s">
        <v>150</v>
      </c>
      <c r="H62" t="s">
        <v>140</v>
      </c>
      <c r="I62" s="27">
        <f>SUM(J62:AK62)*D62</f>
        <v>0</v>
      </c>
      <c r="AF62" s="114"/>
      <c r="AG62" s="114"/>
      <c r="AH62" s="114"/>
      <c r="AI62" s="114"/>
      <c r="AJ62" s="114"/>
      <c r="AK62" s="114"/>
      <c r="AL62" s="2" t="str">
        <f t="shared" si="3"/>
        <v>uit</v>
      </c>
    </row>
    <row r="63" spans="2:38">
      <c r="B63" t="s">
        <v>97</v>
      </c>
      <c r="C63" t="s">
        <v>99</v>
      </c>
      <c r="D63" s="2">
        <f t="shared" si="2"/>
        <v>1</v>
      </c>
      <c r="E63" s="94"/>
      <c r="F63">
        <v>61</v>
      </c>
      <c r="G63" t="s">
        <v>151</v>
      </c>
      <c r="H63" t="s">
        <v>152</v>
      </c>
      <c r="I63" s="27">
        <f>SUM(J63:AK63)*D63</f>
        <v>81</v>
      </c>
      <c r="L63">
        <v>35</v>
      </c>
      <c r="P63">
        <v>3</v>
      </c>
      <c r="R63">
        <v>4</v>
      </c>
      <c r="V63">
        <v>35</v>
      </c>
      <c r="AD63">
        <v>4</v>
      </c>
      <c r="AF63" s="114"/>
      <c r="AG63" s="114"/>
      <c r="AH63" s="114"/>
      <c r="AI63" s="114"/>
      <c r="AJ63" s="114"/>
      <c r="AK63" s="114"/>
      <c r="AL63" s="2">
        <f t="shared" si="3"/>
        <v>0</v>
      </c>
    </row>
    <row r="64" spans="2:38">
      <c r="C64" t="s">
        <v>97</v>
      </c>
      <c r="D64" s="2">
        <f t="shared" si="2"/>
        <v>1</v>
      </c>
      <c r="E64" s="94"/>
      <c r="F64">
        <v>62</v>
      </c>
      <c r="G64" t="s">
        <v>153</v>
      </c>
      <c r="H64" t="s">
        <v>152</v>
      </c>
      <c r="I64" s="27">
        <f>SUM(J64:AK64)*D64</f>
        <v>90</v>
      </c>
      <c r="O64">
        <v>20</v>
      </c>
      <c r="P64">
        <v>5</v>
      </c>
      <c r="Q64">
        <v>15</v>
      </c>
      <c r="Y64">
        <v>25</v>
      </c>
      <c r="AE64">
        <v>25</v>
      </c>
      <c r="AF64" s="114"/>
      <c r="AG64" s="114"/>
      <c r="AH64" s="114"/>
      <c r="AI64" s="114"/>
      <c r="AJ64" s="114"/>
      <c r="AK64" s="114"/>
      <c r="AL64" s="2">
        <f t="shared" si="3"/>
        <v>0</v>
      </c>
    </row>
    <row r="65" spans="2:38">
      <c r="D65" s="2">
        <f t="shared" si="2"/>
        <v>1</v>
      </c>
      <c r="E65" s="94"/>
      <c r="F65">
        <v>63</v>
      </c>
      <c r="G65" t="s">
        <v>154</v>
      </c>
      <c r="H65" t="s">
        <v>152</v>
      </c>
      <c r="I65" s="27">
        <f>SUM(J65:AK65)*D65</f>
        <v>0</v>
      </c>
      <c r="AF65" s="114"/>
      <c r="AG65" s="114"/>
      <c r="AH65" s="114"/>
      <c r="AI65" s="114"/>
      <c r="AJ65" s="114"/>
      <c r="AK65" s="114"/>
      <c r="AL65" s="2">
        <f t="shared" si="3"/>
        <v>0</v>
      </c>
    </row>
    <row r="66" spans="2:38">
      <c r="C66" t="s">
        <v>99</v>
      </c>
      <c r="D66" s="2">
        <f t="shared" si="2"/>
        <v>0</v>
      </c>
      <c r="E66" s="94" t="s">
        <v>5</v>
      </c>
      <c r="F66">
        <v>64</v>
      </c>
      <c r="G66" s="86" t="s">
        <v>155</v>
      </c>
      <c r="H66" t="s">
        <v>152</v>
      </c>
      <c r="I66" s="27">
        <f>SUM(J66:AK66)*D66</f>
        <v>0</v>
      </c>
      <c r="AF66" s="114"/>
      <c r="AG66" s="114"/>
      <c r="AH66" s="114"/>
      <c r="AI66" s="114"/>
      <c r="AJ66" s="114"/>
      <c r="AK66" s="114"/>
      <c r="AL66" s="2" t="str">
        <f t="shared" si="3"/>
        <v>uit</v>
      </c>
    </row>
    <row r="67" spans="2:38">
      <c r="D67" s="2">
        <f t="shared" ref="D67:D98" si="4">IF(E67="uit",0,1)</f>
        <v>1</v>
      </c>
      <c r="E67" s="94"/>
      <c r="F67">
        <v>65</v>
      </c>
      <c r="G67" t="s">
        <v>156</v>
      </c>
      <c r="H67" t="s">
        <v>152</v>
      </c>
      <c r="I67" s="27">
        <f>SUM(J67:AK67)*D67</f>
        <v>0</v>
      </c>
      <c r="AF67" s="114"/>
      <c r="AG67" s="114"/>
      <c r="AH67" s="114"/>
      <c r="AI67" s="114"/>
      <c r="AJ67" s="114"/>
      <c r="AK67" s="114"/>
      <c r="AL67" s="2">
        <f t="shared" ref="AL67:AL98" si="5">E67</f>
        <v>0</v>
      </c>
    </row>
    <row r="68" spans="2:38">
      <c r="D68" s="2">
        <f t="shared" si="4"/>
        <v>1</v>
      </c>
      <c r="E68" s="94"/>
      <c r="F68">
        <v>66</v>
      </c>
      <c r="G68" t="s">
        <v>157</v>
      </c>
      <c r="H68" t="s">
        <v>152</v>
      </c>
      <c r="I68" s="27">
        <f>SUM(J68:AK68)*D68</f>
        <v>0</v>
      </c>
      <c r="AF68" s="114"/>
      <c r="AG68" s="114"/>
      <c r="AH68" s="114"/>
      <c r="AI68" s="114"/>
      <c r="AJ68" s="114"/>
      <c r="AK68" s="114"/>
      <c r="AL68" s="2">
        <f t="shared" si="5"/>
        <v>0</v>
      </c>
    </row>
    <row r="69" spans="2:38">
      <c r="D69" s="2">
        <f t="shared" si="4"/>
        <v>0</v>
      </c>
      <c r="E69" s="94" t="s">
        <v>5</v>
      </c>
      <c r="F69">
        <v>67</v>
      </c>
      <c r="G69" s="86" t="s">
        <v>381</v>
      </c>
      <c r="H69" t="s">
        <v>152</v>
      </c>
      <c r="I69" s="27">
        <f>SUM(J69:AK69)*D69</f>
        <v>0</v>
      </c>
      <c r="AF69" s="114"/>
      <c r="AG69" s="114"/>
      <c r="AH69" s="114"/>
      <c r="AI69" s="114"/>
      <c r="AJ69" s="114"/>
      <c r="AK69" s="114"/>
      <c r="AL69" s="2" t="str">
        <f t="shared" si="5"/>
        <v>uit</v>
      </c>
    </row>
    <row r="70" spans="2:38">
      <c r="D70" s="2">
        <f t="shared" si="4"/>
        <v>0</v>
      </c>
      <c r="E70" s="94" t="s">
        <v>5</v>
      </c>
      <c r="F70">
        <v>68</v>
      </c>
      <c r="G70" t="s">
        <v>159</v>
      </c>
      <c r="H70" t="s">
        <v>152</v>
      </c>
      <c r="I70" s="27">
        <f>SUM(J70:AK70)*D70</f>
        <v>0</v>
      </c>
      <c r="AF70" s="114"/>
      <c r="AG70" s="114"/>
      <c r="AH70" s="114"/>
      <c r="AI70" s="114"/>
      <c r="AJ70" s="114"/>
      <c r="AK70" s="114"/>
      <c r="AL70" s="2" t="str">
        <f t="shared" si="5"/>
        <v>uit</v>
      </c>
    </row>
    <row r="71" spans="2:38">
      <c r="C71" t="s">
        <v>99</v>
      </c>
      <c r="D71" s="2">
        <f t="shared" si="4"/>
        <v>1</v>
      </c>
      <c r="E71" s="94"/>
      <c r="F71">
        <v>69</v>
      </c>
      <c r="G71" t="s">
        <v>382</v>
      </c>
      <c r="H71" t="s">
        <v>152</v>
      </c>
      <c r="I71" s="27">
        <f>SUM(J71:AK71)*D71</f>
        <v>11</v>
      </c>
      <c r="M71">
        <v>9</v>
      </c>
      <c r="Q71">
        <v>2</v>
      </c>
      <c r="AF71" s="114"/>
      <c r="AG71" s="114"/>
      <c r="AH71" s="114"/>
      <c r="AI71" s="114"/>
      <c r="AJ71" s="114"/>
      <c r="AK71" s="114"/>
      <c r="AL71" s="2">
        <f t="shared" si="5"/>
        <v>0</v>
      </c>
    </row>
    <row r="72" spans="2:38">
      <c r="D72" s="2">
        <f t="shared" si="4"/>
        <v>0</v>
      </c>
      <c r="E72" s="94" t="s">
        <v>5</v>
      </c>
      <c r="F72">
        <v>70</v>
      </c>
      <c r="G72" t="s">
        <v>161</v>
      </c>
      <c r="H72" t="s">
        <v>152</v>
      </c>
      <c r="I72" s="27">
        <f>SUM(J72:AK72)*D72</f>
        <v>0</v>
      </c>
      <c r="AF72" s="114"/>
      <c r="AG72" s="114"/>
      <c r="AH72" s="114"/>
      <c r="AI72" s="114"/>
      <c r="AJ72" s="114"/>
      <c r="AK72" s="114"/>
      <c r="AL72" s="2" t="str">
        <f t="shared" si="5"/>
        <v>uit</v>
      </c>
    </row>
    <row r="73" spans="2:38">
      <c r="D73" s="2">
        <f t="shared" si="4"/>
        <v>1</v>
      </c>
      <c r="E73" s="94"/>
      <c r="F73">
        <v>71</v>
      </c>
      <c r="G73" t="s">
        <v>162</v>
      </c>
      <c r="H73" t="s">
        <v>152</v>
      </c>
      <c r="I73" s="27">
        <f>SUM(J73:AK73)*D73</f>
        <v>0</v>
      </c>
      <c r="AF73" s="114"/>
      <c r="AG73" s="114"/>
      <c r="AH73" s="114"/>
      <c r="AI73" s="114"/>
      <c r="AJ73" s="114"/>
      <c r="AK73" s="114"/>
      <c r="AL73" s="2">
        <f t="shared" si="5"/>
        <v>0</v>
      </c>
    </row>
    <row r="74" spans="2:38">
      <c r="D74" s="2">
        <f t="shared" si="4"/>
        <v>0</v>
      </c>
      <c r="E74" s="94" t="s">
        <v>5</v>
      </c>
      <c r="F74">
        <v>72</v>
      </c>
      <c r="G74" t="s">
        <v>163</v>
      </c>
      <c r="H74" t="s">
        <v>152</v>
      </c>
      <c r="I74" s="27">
        <f>SUM(J74:AK74)*D74</f>
        <v>0</v>
      </c>
      <c r="AF74" s="114"/>
      <c r="AG74" s="114"/>
      <c r="AH74" s="114"/>
      <c r="AI74" s="114"/>
      <c r="AJ74" s="114"/>
      <c r="AK74" s="114"/>
      <c r="AL74" s="2" t="str">
        <f t="shared" si="5"/>
        <v>uit</v>
      </c>
    </row>
    <row r="75" spans="2:38">
      <c r="B75" t="s">
        <v>98</v>
      </c>
      <c r="C75" t="s">
        <v>99</v>
      </c>
      <c r="D75" s="2">
        <f t="shared" si="4"/>
        <v>0</v>
      </c>
      <c r="E75" s="94" t="s">
        <v>5</v>
      </c>
      <c r="F75">
        <v>73</v>
      </c>
      <c r="G75" t="s">
        <v>164</v>
      </c>
      <c r="H75" t="s">
        <v>165</v>
      </c>
      <c r="I75" s="27">
        <f>SUM(J75:AK75)*D75</f>
        <v>0</v>
      </c>
      <c r="AF75" s="114"/>
      <c r="AG75" s="114"/>
      <c r="AH75" s="114"/>
      <c r="AI75" s="114"/>
      <c r="AJ75" s="114"/>
      <c r="AK75" s="114"/>
      <c r="AL75" s="2" t="str">
        <f t="shared" si="5"/>
        <v>uit</v>
      </c>
    </row>
    <row r="76" spans="2:38">
      <c r="D76" s="2">
        <f t="shared" si="4"/>
        <v>1</v>
      </c>
      <c r="E76" s="94"/>
      <c r="F76">
        <v>74</v>
      </c>
      <c r="G76" t="s">
        <v>166</v>
      </c>
      <c r="H76" t="s">
        <v>165</v>
      </c>
      <c r="I76" s="27">
        <f>SUM(J76:AK76)*D76</f>
        <v>0</v>
      </c>
      <c r="AF76" s="114"/>
      <c r="AG76" s="114"/>
      <c r="AH76" s="114"/>
      <c r="AI76" s="114"/>
      <c r="AJ76" s="114"/>
      <c r="AK76" s="114"/>
      <c r="AL76" s="2">
        <f t="shared" si="5"/>
        <v>0</v>
      </c>
    </row>
    <row r="77" spans="2:38">
      <c r="D77" s="2">
        <f t="shared" si="4"/>
        <v>1</v>
      </c>
      <c r="E77" s="94"/>
      <c r="F77">
        <v>75</v>
      </c>
      <c r="G77" t="s">
        <v>167</v>
      </c>
      <c r="H77" t="s">
        <v>165</v>
      </c>
      <c r="I77" s="27">
        <f>SUM(J77:AK77)*D77</f>
        <v>0</v>
      </c>
      <c r="AF77" s="114"/>
      <c r="AG77" s="114"/>
      <c r="AH77" s="114"/>
      <c r="AI77" s="114"/>
      <c r="AJ77" s="114"/>
      <c r="AK77" s="114"/>
      <c r="AL77" s="2">
        <f t="shared" si="5"/>
        <v>0</v>
      </c>
    </row>
    <row r="78" spans="2:38">
      <c r="D78" s="2">
        <f t="shared" si="4"/>
        <v>1</v>
      </c>
      <c r="E78" s="94"/>
      <c r="F78">
        <v>76</v>
      </c>
      <c r="G78" t="s">
        <v>168</v>
      </c>
      <c r="H78" t="s">
        <v>165</v>
      </c>
      <c r="I78" s="27">
        <f>SUM(J78:AK78)*D78</f>
        <v>0</v>
      </c>
      <c r="AF78" s="114"/>
      <c r="AG78" s="114"/>
      <c r="AH78" s="114"/>
      <c r="AI78" s="114"/>
      <c r="AJ78" s="114"/>
      <c r="AK78" s="114"/>
      <c r="AL78" s="2">
        <f t="shared" si="5"/>
        <v>0</v>
      </c>
    </row>
    <row r="79" spans="2:38">
      <c r="C79" t="s">
        <v>99</v>
      </c>
      <c r="D79" s="2">
        <f t="shared" si="4"/>
        <v>1</v>
      </c>
      <c r="E79" s="94"/>
      <c r="F79">
        <v>77</v>
      </c>
      <c r="G79" t="s">
        <v>169</v>
      </c>
      <c r="H79" t="s">
        <v>165</v>
      </c>
      <c r="I79" s="27">
        <f>SUM(J79:AK79)*D79</f>
        <v>0</v>
      </c>
      <c r="AF79" s="114"/>
      <c r="AG79" s="114"/>
      <c r="AH79" s="114"/>
      <c r="AI79" s="114"/>
      <c r="AJ79" s="114"/>
      <c r="AK79" s="114"/>
      <c r="AL79" s="2">
        <f t="shared" si="5"/>
        <v>0</v>
      </c>
    </row>
    <row r="80" spans="2:38">
      <c r="D80" s="2">
        <f t="shared" si="4"/>
        <v>0</v>
      </c>
      <c r="E80" s="94" t="s">
        <v>5</v>
      </c>
      <c r="F80">
        <v>78</v>
      </c>
      <c r="G80" t="s">
        <v>170</v>
      </c>
      <c r="H80" t="s">
        <v>165</v>
      </c>
      <c r="I80" s="27">
        <f>SUM(J80:AK80)*D80</f>
        <v>0</v>
      </c>
      <c r="AF80" s="114"/>
      <c r="AG80" s="114"/>
      <c r="AH80" s="114"/>
      <c r="AI80" s="114"/>
      <c r="AJ80" s="114"/>
      <c r="AK80" s="114"/>
      <c r="AL80" s="2" t="str">
        <f t="shared" si="5"/>
        <v>uit</v>
      </c>
    </row>
    <row r="81" spans="2:38">
      <c r="D81" s="2">
        <f t="shared" si="4"/>
        <v>0</v>
      </c>
      <c r="E81" s="94" t="s">
        <v>5</v>
      </c>
      <c r="F81">
        <v>79</v>
      </c>
      <c r="G81" t="s">
        <v>171</v>
      </c>
      <c r="H81" t="s">
        <v>165</v>
      </c>
      <c r="I81" s="27">
        <f>SUM(J81:AK81)*D81</f>
        <v>0</v>
      </c>
      <c r="AF81" s="114"/>
      <c r="AG81" s="114"/>
      <c r="AH81" s="114"/>
      <c r="AI81" s="114"/>
      <c r="AJ81" s="114"/>
      <c r="AK81" s="114"/>
      <c r="AL81" s="2" t="str">
        <f t="shared" si="5"/>
        <v>uit</v>
      </c>
    </row>
    <row r="82" spans="2:38">
      <c r="D82" s="2">
        <f t="shared" si="4"/>
        <v>1</v>
      </c>
      <c r="E82" s="94"/>
      <c r="F82">
        <v>80</v>
      </c>
      <c r="G82" t="s">
        <v>172</v>
      </c>
      <c r="H82" t="s">
        <v>165</v>
      </c>
      <c r="I82" s="27">
        <f>SUM(J82:AK82)*D82</f>
        <v>4</v>
      </c>
      <c r="T82">
        <v>4</v>
      </c>
      <c r="AF82" s="114"/>
      <c r="AG82" s="114"/>
      <c r="AH82" s="114"/>
      <c r="AI82" s="114"/>
      <c r="AJ82" s="114"/>
      <c r="AK82" s="114"/>
      <c r="AL82" s="2">
        <f t="shared" si="5"/>
        <v>0</v>
      </c>
    </row>
    <row r="83" spans="2:38">
      <c r="D83" s="2">
        <f t="shared" si="4"/>
        <v>1</v>
      </c>
      <c r="E83" s="94"/>
      <c r="F83">
        <v>81</v>
      </c>
      <c r="G83" t="s">
        <v>173</v>
      </c>
      <c r="H83" t="s">
        <v>165</v>
      </c>
      <c r="I83" s="27">
        <f>SUM(J83:AK83)*D83</f>
        <v>0</v>
      </c>
      <c r="AF83" s="114"/>
      <c r="AG83" s="114"/>
      <c r="AH83" s="114"/>
      <c r="AI83" s="114"/>
      <c r="AJ83" s="114"/>
      <c r="AK83" s="114"/>
      <c r="AL83" s="2">
        <f t="shared" si="5"/>
        <v>0</v>
      </c>
    </row>
    <row r="84" spans="2:38">
      <c r="D84" s="2">
        <f t="shared" si="4"/>
        <v>1</v>
      </c>
      <c r="E84" s="94"/>
      <c r="F84">
        <v>82</v>
      </c>
      <c r="G84" t="s">
        <v>174</v>
      </c>
      <c r="H84" t="s">
        <v>165</v>
      </c>
      <c r="I84" s="27">
        <f>SUM(J84:AK84)*D84</f>
        <v>53</v>
      </c>
      <c r="X84">
        <v>9</v>
      </c>
      <c r="Z84">
        <v>35</v>
      </c>
      <c r="AC84">
        <v>3</v>
      </c>
      <c r="AD84">
        <v>6</v>
      </c>
      <c r="AF84" s="114"/>
      <c r="AG84" s="114"/>
      <c r="AH84" s="114"/>
      <c r="AI84" s="114"/>
      <c r="AJ84" s="114"/>
      <c r="AK84" s="114"/>
      <c r="AL84" s="2">
        <f t="shared" si="5"/>
        <v>0</v>
      </c>
    </row>
    <row r="85" spans="2:38">
      <c r="D85" s="2">
        <f t="shared" si="4"/>
        <v>1</v>
      </c>
      <c r="E85" s="94"/>
      <c r="F85">
        <v>83</v>
      </c>
      <c r="G85" t="s">
        <v>175</v>
      </c>
      <c r="H85" t="s">
        <v>165</v>
      </c>
      <c r="I85" s="27">
        <f>SUM(J85:AK85)*D85</f>
        <v>0</v>
      </c>
      <c r="AF85" s="114"/>
      <c r="AG85" s="114"/>
      <c r="AH85" s="114"/>
      <c r="AI85" s="114"/>
      <c r="AJ85" s="114"/>
      <c r="AK85" s="114"/>
      <c r="AL85" s="2">
        <f t="shared" si="5"/>
        <v>0</v>
      </c>
    </row>
    <row r="86" spans="2:38">
      <c r="C86" t="s">
        <v>99</v>
      </c>
      <c r="D86" s="2">
        <f t="shared" si="4"/>
        <v>1</v>
      </c>
      <c r="E86" s="94"/>
      <c r="F86">
        <v>84</v>
      </c>
      <c r="G86" t="s">
        <v>176</v>
      </c>
      <c r="H86" t="s">
        <v>165</v>
      </c>
      <c r="I86" s="27">
        <f>SUM(J86:AK86)*D86</f>
        <v>29</v>
      </c>
      <c r="O86">
        <v>7</v>
      </c>
      <c r="P86">
        <v>8</v>
      </c>
      <c r="Q86">
        <v>7</v>
      </c>
      <c r="Y86">
        <v>7</v>
      </c>
      <c r="AF86" s="114"/>
      <c r="AG86" s="114"/>
      <c r="AH86" s="114"/>
      <c r="AI86" s="114"/>
      <c r="AJ86" s="114"/>
      <c r="AK86" s="114"/>
      <c r="AL86" s="2">
        <f t="shared" si="5"/>
        <v>0</v>
      </c>
    </row>
    <row r="87" spans="2:38">
      <c r="B87" t="s">
        <v>98</v>
      </c>
      <c r="C87" t="s">
        <v>99</v>
      </c>
      <c r="D87" s="2">
        <f t="shared" si="4"/>
        <v>1</v>
      </c>
      <c r="E87" s="94"/>
      <c r="F87">
        <v>85</v>
      </c>
      <c r="G87" t="s">
        <v>177</v>
      </c>
      <c r="H87" t="s">
        <v>178</v>
      </c>
      <c r="I87" s="27">
        <f>SUM(J87:AK87)*D87</f>
        <v>59</v>
      </c>
      <c r="AA87">
        <v>30</v>
      </c>
      <c r="AB87">
        <v>7</v>
      </c>
      <c r="AC87">
        <v>4</v>
      </c>
      <c r="AF87" s="114">
        <v>18</v>
      </c>
      <c r="AG87" s="114"/>
      <c r="AH87" s="114"/>
      <c r="AI87" s="114"/>
      <c r="AJ87" s="114"/>
      <c r="AK87" s="114"/>
      <c r="AL87" s="2">
        <f t="shared" si="5"/>
        <v>0</v>
      </c>
    </row>
    <row r="88" spans="2:38">
      <c r="B88" t="s">
        <v>99</v>
      </c>
      <c r="C88" t="s">
        <v>99</v>
      </c>
      <c r="D88" s="2">
        <f t="shared" si="4"/>
        <v>1</v>
      </c>
      <c r="E88" s="94"/>
      <c r="F88">
        <v>86</v>
      </c>
      <c r="G88" t="s">
        <v>179</v>
      </c>
      <c r="H88" t="s">
        <v>178</v>
      </c>
      <c r="I88" s="27">
        <f>SUM(J88:AK88)*D88</f>
        <v>80</v>
      </c>
      <c r="L88">
        <v>20</v>
      </c>
      <c r="R88">
        <v>30</v>
      </c>
      <c r="U88">
        <v>30</v>
      </c>
      <c r="AF88" s="114"/>
      <c r="AG88" s="114"/>
      <c r="AH88" s="114"/>
      <c r="AI88" s="114"/>
      <c r="AJ88" s="114"/>
      <c r="AK88" s="114"/>
      <c r="AL88" s="2">
        <f t="shared" si="5"/>
        <v>0</v>
      </c>
    </row>
    <row r="89" spans="2:38">
      <c r="B89" t="s">
        <v>99</v>
      </c>
      <c r="C89" t="s">
        <v>99</v>
      </c>
      <c r="D89" s="2">
        <f t="shared" si="4"/>
        <v>1</v>
      </c>
      <c r="E89" s="94"/>
      <c r="F89">
        <v>87</v>
      </c>
      <c r="G89" t="s">
        <v>180</v>
      </c>
      <c r="H89" t="s">
        <v>178</v>
      </c>
      <c r="I89" s="27">
        <f>SUM(J89:AK89)*D89</f>
        <v>26</v>
      </c>
      <c r="AA89">
        <v>1</v>
      </c>
      <c r="AD89">
        <v>25</v>
      </c>
      <c r="AF89" s="114"/>
      <c r="AG89" s="114"/>
      <c r="AH89" s="114"/>
      <c r="AI89" s="114"/>
      <c r="AJ89" s="114"/>
      <c r="AK89" s="114"/>
      <c r="AL89" s="2">
        <f t="shared" si="5"/>
        <v>0</v>
      </c>
    </row>
    <row r="90" spans="2:38">
      <c r="D90" s="2">
        <f t="shared" si="4"/>
        <v>1</v>
      </c>
      <c r="E90" s="94"/>
      <c r="F90">
        <v>88</v>
      </c>
      <c r="G90" t="s">
        <v>181</v>
      </c>
      <c r="H90" t="s">
        <v>178</v>
      </c>
      <c r="I90" s="27">
        <f>SUM(J90:AK90)*D90</f>
        <v>0</v>
      </c>
      <c r="AF90" s="114"/>
      <c r="AG90" s="114"/>
      <c r="AH90" s="114"/>
      <c r="AI90" s="114"/>
      <c r="AJ90" s="114"/>
      <c r="AK90" s="114"/>
      <c r="AL90" s="2">
        <f t="shared" si="5"/>
        <v>0</v>
      </c>
    </row>
    <row r="91" spans="2:38">
      <c r="C91" t="s">
        <v>99</v>
      </c>
      <c r="D91" s="2">
        <f t="shared" si="4"/>
        <v>0</v>
      </c>
      <c r="E91" s="94" t="s">
        <v>5</v>
      </c>
      <c r="F91">
        <v>89</v>
      </c>
      <c r="G91" t="s">
        <v>182</v>
      </c>
      <c r="H91" t="s">
        <v>178</v>
      </c>
      <c r="I91" s="27">
        <f>SUM(J91:AK91)*D91</f>
        <v>0</v>
      </c>
      <c r="AF91" s="114"/>
      <c r="AG91" s="114"/>
      <c r="AH91" s="114"/>
      <c r="AI91" s="114"/>
      <c r="AJ91" s="114"/>
      <c r="AK91" s="114"/>
      <c r="AL91" s="2" t="str">
        <f t="shared" si="5"/>
        <v>uit</v>
      </c>
    </row>
    <row r="92" spans="2:38">
      <c r="D92" s="2">
        <f t="shared" si="4"/>
        <v>0</v>
      </c>
      <c r="E92" s="94" t="s">
        <v>5</v>
      </c>
      <c r="F92">
        <v>90</v>
      </c>
      <c r="G92" t="s">
        <v>183</v>
      </c>
      <c r="H92" t="s">
        <v>178</v>
      </c>
      <c r="I92" s="27">
        <f>SUM(J92:AK92)*D92</f>
        <v>0</v>
      </c>
      <c r="AF92" s="114"/>
      <c r="AG92" s="114"/>
      <c r="AH92" s="114"/>
      <c r="AI92" s="114"/>
      <c r="AJ92" s="114"/>
      <c r="AK92" s="114"/>
      <c r="AL92" s="2" t="str">
        <f t="shared" si="5"/>
        <v>uit</v>
      </c>
    </row>
    <row r="93" spans="2:38">
      <c r="D93" s="2">
        <f t="shared" si="4"/>
        <v>0</v>
      </c>
      <c r="E93" s="94" t="s">
        <v>5</v>
      </c>
      <c r="F93">
        <v>91</v>
      </c>
      <c r="G93" t="s">
        <v>184</v>
      </c>
      <c r="H93" t="s">
        <v>178</v>
      </c>
      <c r="I93" s="27">
        <f>SUM(J93:AK93)*D93</f>
        <v>0</v>
      </c>
      <c r="AF93" s="114"/>
      <c r="AG93" s="114"/>
      <c r="AH93" s="114"/>
      <c r="AI93" s="114"/>
      <c r="AJ93" s="114"/>
      <c r="AK93" s="114"/>
      <c r="AL93" s="2" t="str">
        <f t="shared" si="5"/>
        <v>uit</v>
      </c>
    </row>
    <row r="94" spans="2:38">
      <c r="D94" s="2">
        <f t="shared" si="4"/>
        <v>0</v>
      </c>
      <c r="E94" s="94" t="s">
        <v>5</v>
      </c>
      <c r="F94">
        <v>92</v>
      </c>
      <c r="G94" t="s">
        <v>185</v>
      </c>
      <c r="H94" t="s">
        <v>178</v>
      </c>
      <c r="I94" s="27">
        <f>SUM(J94:AK94)*D94</f>
        <v>0</v>
      </c>
      <c r="AF94" s="114"/>
      <c r="AG94" s="114"/>
      <c r="AH94" s="114"/>
      <c r="AI94" s="114"/>
      <c r="AJ94" s="114"/>
      <c r="AK94" s="114"/>
      <c r="AL94" s="2" t="str">
        <f t="shared" si="5"/>
        <v>uit</v>
      </c>
    </row>
    <row r="95" spans="2:38">
      <c r="C95" t="s">
        <v>99</v>
      </c>
      <c r="D95" s="2">
        <f t="shared" si="4"/>
        <v>0</v>
      </c>
      <c r="E95" s="94" t="s">
        <v>5</v>
      </c>
      <c r="F95">
        <v>93</v>
      </c>
      <c r="G95" t="s">
        <v>186</v>
      </c>
      <c r="H95" t="s">
        <v>178</v>
      </c>
      <c r="I95" s="27">
        <f>SUM(J95:AK95)*D95</f>
        <v>0</v>
      </c>
      <c r="AF95" s="114"/>
      <c r="AG95" s="114"/>
      <c r="AH95" s="114"/>
      <c r="AI95" s="114"/>
      <c r="AJ95" s="114"/>
      <c r="AK95" s="114"/>
      <c r="AL95" s="2" t="str">
        <f t="shared" si="5"/>
        <v>uit</v>
      </c>
    </row>
    <row r="96" spans="2:38">
      <c r="D96" s="2">
        <f t="shared" si="4"/>
        <v>1</v>
      </c>
      <c r="E96" s="94"/>
      <c r="F96">
        <v>94</v>
      </c>
      <c r="G96" t="s">
        <v>187</v>
      </c>
      <c r="H96" t="s">
        <v>178</v>
      </c>
      <c r="I96" s="27">
        <f>SUM(J96:AK96)*D96</f>
        <v>21</v>
      </c>
      <c r="Q96">
        <v>5</v>
      </c>
      <c r="Y96">
        <v>10</v>
      </c>
      <c r="AE96">
        <v>6</v>
      </c>
      <c r="AF96" s="114"/>
      <c r="AG96" s="114"/>
      <c r="AH96" s="114"/>
      <c r="AI96" s="114"/>
      <c r="AJ96" s="114"/>
      <c r="AK96" s="114"/>
      <c r="AL96" s="2">
        <f t="shared" si="5"/>
        <v>0</v>
      </c>
    </row>
    <row r="97" spans="2:38">
      <c r="D97" s="2">
        <f t="shared" si="4"/>
        <v>0</v>
      </c>
      <c r="E97" s="94" t="s">
        <v>5</v>
      </c>
      <c r="F97">
        <v>95</v>
      </c>
      <c r="G97" t="s">
        <v>188</v>
      </c>
      <c r="H97" t="s">
        <v>178</v>
      </c>
      <c r="I97" s="27">
        <f>SUM(J97:AK97)*D97</f>
        <v>0</v>
      </c>
      <c r="AF97" s="114"/>
      <c r="AG97" s="114"/>
      <c r="AH97" s="114"/>
      <c r="AI97" s="114"/>
      <c r="AJ97" s="114"/>
      <c r="AK97" s="114"/>
      <c r="AL97" s="2" t="str">
        <f t="shared" si="5"/>
        <v>uit</v>
      </c>
    </row>
    <row r="98" spans="2:38">
      <c r="D98" s="2">
        <f t="shared" si="4"/>
        <v>1</v>
      </c>
      <c r="E98" s="94"/>
      <c r="F98">
        <v>96</v>
      </c>
      <c r="G98" t="s">
        <v>189</v>
      </c>
      <c r="H98" t="s">
        <v>178</v>
      </c>
      <c r="I98" s="27">
        <f>SUM(J98:AK98)*D98</f>
        <v>2</v>
      </c>
      <c r="X98">
        <v>2</v>
      </c>
      <c r="AF98" s="114"/>
      <c r="AG98" s="114"/>
      <c r="AH98" s="114"/>
      <c r="AI98" s="114"/>
      <c r="AJ98" s="114"/>
      <c r="AK98" s="114"/>
      <c r="AL98" s="2">
        <f t="shared" si="5"/>
        <v>0</v>
      </c>
    </row>
    <row r="99" spans="2:38">
      <c r="B99" t="s">
        <v>98</v>
      </c>
      <c r="C99" t="s">
        <v>98</v>
      </c>
      <c r="D99" s="2">
        <f t="shared" ref="D99:D130" si="6">IF(E99="uit",0,1)</f>
        <v>1</v>
      </c>
      <c r="E99" s="94"/>
      <c r="F99">
        <v>97</v>
      </c>
      <c r="G99" t="s">
        <v>190</v>
      </c>
      <c r="H99" t="s">
        <v>191</v>
      </c>
      <c r="I99" s="27">
        <f>SUM(J99:AK99)*D99</f>
        <v>51</v>
      </c>
      <c r="K99">
        <v>2</v>
      </c>
      <c r="M99">
        <v>3</v>
      </c>
      <c r="R99">
        <v>1</v>
      </c>
      <c r="X99">
        <v>20</v>
      </c>
      <c r="AA99">
        <v>25</v>
      </c>
      <c r="AF99" s="114"/>
      <c r="AG99" s="114"/>
      <c r="AH99" s="114"/>
      <c r="AI99" s="114"/>
      <c r="AJ99" s="114"/>
      <c r="AK99" s="114"/>
      <c r="AL99" s="2">
        <f t="shared" ref="AL99:AL130" si="7">E99</f>
        <v>0</v>
      </c>
    </row>
    <row r="100" spans="2:38">
      <c r="C100" t="s">
        <v>97</v>
      </c>
      <c r="D100" s="2">
        <f t="shared" si="6"/>
        <v>1</v>
      </c>
      <c r="E100" s="94"/>
      <c r="F100">
        <v>98</v>
      </c>
      <c r="G100" t="s">
        <v>192</v>
      </c>
      <c r="H100" t="s">
        <v>191</v>
      </c>
      <c r="I100" s="27">
        <f>SUM(J100:AK100)*D100</f>
        <v>94</v>
      </c>
      <c r="K100">
        <v>20</v>
      </c>
      <c r="M100">
        <v>4</v>
      </c>
      <c r="O100">
        <v>25</v>
      </c>
      <c r="Q100">
        <v>35</v>
      </c>
      <c r="AE100">
        <v>10</v>
      </c>
      <c r="AF100" s="114"/>
      <c r="AG100" s="114"/>
      <c r="AH100" s="114"/>
      <c r="AI100" s="114"/>
      <c r="AJ100" s="114"/>
      <c r="AK100" s="114"/>
      <c r="AL100" s="2">
        <f t="shared" si="7"/>
        <v>0</v>
      </c>
    </row>
    <row r="101" spans="2:38">
      <c r="C101" t="s">
        <v>98</v>
      </c>
      <c r="D101" s="2">
        <f t="shared" si="6"/>
        <v>0</v>
      </c>
      <c r="E101" s="118" t="s">
        <v>5</v>
      </c>
      <c r="F101">
        <v>99</v>
      </c>
      <c r="G101" t="s">
        <v>193</v>
      </c>
      <c r="H101" t="s">
        <v>191</v>
      </c>
      <c r="I101" s="27">
        <f>SUM(J101:AK101)*D101</f>
        <v>0</v>
      </c>
      <c r="J101">
        <v>60</v>
      </c>
      <c r="K101">
        <v>7</v>
      </c>
      <c r="M101">
        <v>35</v>
      </c>
      <c r="AF101" s="114"/>
      <c r="AG101" s="114"/>
      <c r="AH101" s="114"/>
      <c r="AI101" s="114"/>
      <c r="AJ101" s="114"/>
      <c r="AK101" s="114"/>
      <c r="AL101" s="2" t="str">
        <f t="shared" si="7"/>
        <v>uit</v>
      </c>
    </row>
    <row r="102" spans="2:38">
      <c r="B102" t="s">
        <v>99</v>
      </c>
      <c r="C102" t="s">
        <v>97</v>
      </c>
      <c r="D102" s="2">
        <f t="shared" si="6"/>
        <v>0</v>
      </c>
      <c r="E102" s="94" t="s">
        <v>5</v>
      </c>
      <c r="F102">
        <v>100</v>
      </c>
      <c r="G102" t="s">
        <v>194</v>
      </c>
      <c r="H102" t="s">
        <v>191</v>
      </c>
      <c r="I102" s="27">
        <f>SUM(J102:AK102)*D102</f>
        <v>0</v>
      </c>
      <c r="AF102" s="114"/>
      <c r="AG102" s="114"/>
      <c r="AH102" s="114"/>
      <c r="AI102" s="114"/>
      <c r="AJ102" s="114"/>
      <c r="AK102" s="114"/>
      <c r="AL102" s="2" t="str">
        <f t="shared" si="7"/>
        <v>uit</v>
      </c>
    </row>
    <row r="103" spans="2:38">
      <c r="C103" t="s">
        <v>99</v>
      </c>
      <c r="D103" s="2">
        <f t="shared" si="6"/>
        <v>1</v>
      </c>
      <c r="E103" s="94"/>
      <c r="F103">
        <v>101</v>
      </c>
      <c r="G103" t="s">
        <v>195</v>
      </c>
      <c r="H103" t="s">
        <v>191</v>
      </c>
      <c r="I103" s="27">
        <f>SUM(J103:AK103)*D103</f>
        <v>2</v>
      </c>
      <c r="Z103">
        <v>2</v>
      </c>
      <c r="AF103" s="114"/>
      <c r="AG103" s="114"/>
      <c r="AH103" s="114"/>
      <c r="AI103" s="114"/>
      <c r="AJ103" s="114"/>
      <c r="AK103" s="114"/>
      <c r="AL103" s="2">
        <f t="shared" si="7"/>
        <v>0</v>
      </c>
    </row>
    <row r="104" spans="2:38">
      <c r="D104" s="2">
        <f t="shared" si="6"/>
        <v>0</v>
      </c>
      <c r="E104" s="94" t="s">
        <v>5</v>
      </c>
      <c r="F104">
        <v>102</v>
      </c>
      <c r="G104" t="s">
        <v>196</v>
      </c>
      <c r="H104" t="s">
        <v>191</v>
      </c>
      <c r="I104" s="27">
        <f>SUM(J104:AK104)*D104</f>
        <v>0</v>
      </c>
      <c r="AF104" s="114"/>
      <c r="AG104" s="114"/>
      <c r="AH104" s="114"/>
      <c r="AI104" s="114"/>
      <c r="AJ104" s="114"/>
      <c r="AK104" s="114"/>
      <c r="AL104" s="2" t="str">
        <f t="shared" si="7"/>
        <v>uit</v>
      </c>
    </row>
    <row r="105" spans="2:38">
      <c r="C105" t="s">
        <v>99</v>
      </c>
      <c r="D105" s="2">
        <f t="shared" si="6"/>
        <v>1</v>
      </c>
      <c r="E105" s="94"/>
      <c r="F105">
        <v>103</v>
      </c>
      <c r="G105" t="s">
        <v>197</v>
      </c>
      <c r="H105" t="s">
        <v>191</v>
      </c>
      <c r="I105" s="27">
        <f>SUM(J105:AK105)*D105</f>
        <v>5</v>
      </c>
      <c r="AE105">
        <v>5</v>
      </c>
      <c r="AF105" s="114"/>
      <c r="AG105" s="114"/>
      <c r="AH105" s="114"/>
      <c r="AI105" s="114"/>
      <c r="AJ105" s="114"/>
      <c r="AK105" s="114"/>
      <c r="AL105" s="2">
        <f t="shared" si="7"/>
        <v>0</v>
      </c>
    </row>
    <row r="106" spans="2:38">
      <c r="D106" s="2">
        <f t="shared" si="6"/>
        <v>0</v>
      </c>
      <c r="E106" s="94" t="s">
        <v>5</v>
      </c>
      <c r="F106">
        <v>104</v>
      </c>
      <c r="G106" t="s">
        <v>198</v>
      </c>
      <c r="H106" t="s">
        <v>191</v>
      </c>
      <c r="I106" s="27">
        <f>SUM(J106:AK106)*D106</f>
        <v>0</v>
      </c>
      <c r="AF106" s="114"/>
      <c r="AG106" s="114"/>
      <c r="AH106" s="114"/>
      <c r="AI106" s="114"/>
      <c r="AJ106" s="114"/>
      <c r="AK106" s="114"/>
      <c r="AL106" s="2" t="str">
        <f t="shared" si="7"/>
        <v>uit</v>
      </c>
    </row>
    <row r="107" spans="2:38">
      <c r="D107" s="2">
        <f t="shared" si="6"/>
        <v>1</v>
      </c>
      <c r="E107" s="94"/>
      <c r="F107">
        <v>105</v>
      </c>
      <c r="G107" t="s">
        <v>383</v>
      </c>
      <c r="H107" t="s">
        <v>191</v>
      </c>
      <c r="I107" s="27">
        <f>SUM(J107:AK107)*D107</f>
        <v>0</v>
      </c>
      <c r="AF107" s="114"/>
      <c r="AG107" s="114"/>
      <c r="AH107" s="114"/>
      <c r="AI107" s="114"/>
      <c r="AJ107" s="114"/>
      <c r="AK107" s="114"/>
      <c r="AL107" s="2">
        <f t="shared" si="7"/>
        <v>0</v>
      </c>
    </row>
    <row r="108" spans="2:38">
      <c r="D108" s="2">
        <f t="shared" si="6"/>
        <v>0</v>
      </c>
      <c r="E108" s="94" t="s">
        <v>5</v>
      </c>
      <c r="F108">
        <v>106</v>
      </c>
      <c r="G108" t="s">
        <v>200</v>
      </c>
      <c r="H108" t="s">
        <v>191</v>
      </c>
      <c r="I108" s="27">
        <f>SUM(J108:AK108)*D108</f>
        <v>0</v>
      </c>
      <c r="AF108" s="114"/>
      <c r="AG108" s="114"/>
      <c r="AH108" s="114"/>
      <c r="AI108" s="114"/>
      <c r="AJ108" s="114"/>
      <c r="AK108" s="114"/>
      <c r="AL108" s="2" t="str">
        <f t="shared" si="7"/>
        <v>uit</v>
      </c>
    </row>
    <row r="109" spans="2:38">
      <c r="D109" s="2">
        <f t="shared" si="6"/>
        <v>1</v>
      </c>
      <c r="E109" s="94"/>
      <c r="F109">
        <v>107</v>
      </c>
      <c r="G109" t="s">
        <v>201</v>
      </c>
      <c r="H109" t="s">
        <v>191</v>
      </c>
      <c r="I109" s="27">
        <f>SUM(J109:AK109)*D109</f>
        <v>42</v>
      </c>
      <c r="M109">
        <v>7</v>
      </c>
      <c r="P109">
        <v>35</v>
      </c>
      <c r="AF109" s="114"/>
      <c r="AG109" s="114"/>
      <c r="AH109" s="114"/>
      <c r="AI109" s="114"/>
      <c r="AJ109" s="114"/>
      <c r="AK109" s="114"/>
      <c r="AL109" s="2">
        <f t="shared" si="7"/>
        <v>0</v>
      </c>
    </row>
    <row r="110" spans="2:38">
      <c r="C110" t="s">
        <v>99</v>
      </c>
      <c r="D110" s="2">
        <f t="shared" si="6"/>
        <v>0</v>
      </c>
      <c r="E110" s="94" t="s">
        <v>5</v>
      </c>
      <c r="F110">
        <v>108</v>
      </c>
      <c r="G110" t="s">
        <v>202</v>
      </c>
      <c r="H110" t="s">
        <v>191</v>
      </c>
      <c r="I110" s="27">
        <f>SUM(J110:AK110)*D110</f>
        <v>0</v>
      </c>
      <c r="AF110" s="114"/>
      <c r="AG110" s="114"/>
      <c r="AH110" s="114"/>
      <c r="AI110" s="114"/>
      <c r="AJ110" s="114"/>
      <c r="AK110" s="114"/>
      <c r="AL110" s="2" t="str">
        <f t="shared" si="7"/>
        <v>uit</v>
      </c>
    </row>
    <row r="111" spans="2:38">
      <c r="C111" t="s">
        <v>97</v>
      </c>
      <c r="D111" s="2">
        <f t="shared" si="6"/>
        <v>1</v>
      </c>
      <c r="E111" s="94"/>
      <c r="F111">
        <v>109</v>
      </c>
      <c r="G111" t="s">
        <v>203</v>
      </c>
      <c r="H111" t="s">
        <v>204</v>
      </c>
      <c r="I111" s="27">
        <f>SUM(J111:AK111)*D111</f>
        <v>195</v>
      </c>
      <c r="K111">
        <v>35</v>
      </c>
      <c r="O111">
        <v>35</v>
      </c>
      <c r="Q111">
        <v>30</v>
      </c>
      <c r="Y111">
        <v>35</v>
      </c>
      <c r="AE111">
        <v>35</v>
      </c>
      <c r="AF111" s="114"/>
      <c r="AG111" s="114"/>
      <c r="AH111" s="114">
        <v>25</v>
      </c>
      <c r="AI111" s="114"/>
      <c r="AJ111" s="114"/>
      <c r="AK111" s="114"/>
      <c r="AL111" s="2">
        <f t="shared" si="7"/>
        <v>0</v>
      </c>
    </row>
    <row r="112" spans="2:38">
      <c r="C112" t="s">
        <v>98</v>
      </c>
      <c r="D112" s="2">
        <f t="shared" si="6"/>
        <v>1</v>
      </c>
      <c r="E112" s="94"/>
      <c r="F112">
        <v>110</v>
      </c>
      <c r="G112" t="s">
        <v>205</v>
      </c>
      <c r="H112" t="s">
        <v>204</v>
      </c>
      <c r="I112" s="27">
        <f>SUM(J112:AK112)*D112</f>
        <v>0</v>
      </c>
      <c r="AF112" s="114"/>
      <c r="AG112" s="114"/>
      <c r="AH112" s="114"/>
      <c r="AI112" s="114"/>
      <c r="AJ112" s="114"/>
      <c r="AK112" s="114"/>
      <c r="AL112" s="2">
        <f t="shared" si="7"/>
        <v>0</v>
      </c>
    </row>
    <row r="113" spans="2:38">
      <c r="C113" t="s">
        <v>99</v>
      </c>
      <c r="D113" s="2">
        <f t="shared" si="6"/>
        <v>1</v>
      </c>
      <c r="E113" s="94"/>
      <c r="F113">
        <v>111</v>
      </c>
      <c r="G113" t="s">
        <v>384</v>
      </c>
      <c r="H113" t="s">
        <v>204</v>
      </c>
      <c r="I113" s="27">
        <f>SUM(J113:AK113)*D113</f>
        <v>8</v>
      </c>
      <c r="Z113">
        <v>8</v>
      </c>
      <c r="AF113" s="114"/>
      <c r="AG113" s="114"/>
      <c r="AH113" s="114"/>
      <c r="AI113" s="114"/>
      <c r="AJ113" s="114"/>
      <c r="AK113" s="114"/>
      <c r="AL113" s="2">
        <f t="shared" si="7"/>
        <v>0</v>
      </c>
    </row>
    <row r="114" spans="2:38">
      <c r="C114" t="s">
        <v>99</v>
      </c>
      <c r="D114" s="2">
        <f t="shared" si="6"/>
        <v>1</v>
      </c>
      <c r="E114" s="94"/>
      <c r="F114">
        <v>112</v>
      </c>
      <c r="G114" t="s">
        <v>207</v>
      </c>
      <c r="H114" t="s">
        <v>204</v>
      </c>
      <c r="I114" s="27">
        <f>SUM(J114:AK114)*D114</f>
        <v>61</v>
      </c>
      <c r="K114">
        <v>1</v>
      </c>
      <c r="L114">
        <v>15</v>
      </c>
      <c r="M114">
        <v>8</v>
      </c>
      <c r="P114">
        <v>10</v>
      </c>
      <c r="R114">
        <v>15</v>
      </c>
      <c r="T114">
        <v>7</v>
      </c>
      <c r="W114">
        <v>5</v>
      </c>
      <c r="AF114" s="114"/>
      <c r="AG114" s="114"/>
      <c r="AH114" s="114"/>
      <c r="AI114" s="114"/>
      <c r="AJ114" s="114"/>
      <c r="AK114" s="114"/>
      <c r="AL114" s="2">
        <f t="shared" si="7"/>
        <v>0</v>
      </c>
    </row>
    <row r="115" spans="2:38">
      <c r="C115" t="s">
        <v>99</v>
      </c>
      <c r="D115" s="2">
        <f t="shared" si="6"/>
        <v>1</v>
      </c>
      <c r="E115" s="94"/>
      <c r="F115">
        <v>113</v>
      </c>
      <c r="G115" t="s">
        <v>208</v>
      </c>
      <c r="H115" t="s">
        <v>204</v>
      </c>
      <c r="I115" s="27">
        <f>SUM(J115:AK115)*D115</f>
        <v>0</v>
      </c>
      <c r="AF115" s="114"/>
      <c r="AG115" s="114"/>
      <c r="AH115" s="114"/>
      <c r="AI115" s="114"/>
      <c r="AJ115" s="114"/>
      <c r="AK115" s="114"/>
      <c r="AL115" s="2">
        <f t="shared" si="7"/>
        <v>0</v>
      </c>
    </row>
    <row r="116" spans="2:38">
      <c r="D116" s="2">
        <f t="shared" si="6"/>
        <v>1</v>
      </c>
      <c r="E116" s="94"/>
      <c r="F116">
        <v>114</v>
      </c>
      <c r="G116" t="s">
        <v>385</v>
      </c>
      <c r="H116" t="s">
        <v>204</v>
      </c>
      <c r="I116" s="27">
        <f>SUM(J116:AK116)*D116</f>
        <v>0</v>
      </c>
      <c r="AF116" s="114"/>
      <c r="AG116" s="114"/>
      <c r="AH116" s="114"/>
      <c r="AI116" s="114"/>
      <c r="AJ116" s="114"/>
      <c r="AK116" s="114"/>
      <c r="AL116" s="2">
        <f t="shared" si="7"/>
        <v>0</v>
      </c>
    </row>
    <row r="117" spans="2:38">
      <c r="B117" t="s">
        <v>99</v>
      </c>
      <c r="C117" t="s">
        <v>99</v>
      </c>
      <c r="D117" s="2">
        <f t="shared" si="6"/>
        <v>0</v>
      </c>
      <c r="E117" s="94" t="s">
        <v>5</v>
      </c>
      <c r="F117">
        <v>115</v>
      </c>
      <c r="G117" t="s">
        <v>210</v>
      </c>
      <c r="H117" t="s">
        <v>204</v>
      </c>
      <c r="I117" s="27">
        <f>SUM(J117:AK117)*D117</f>
        <v>0</v>
      </c>
      <c r="AF117" s="114"/>
      <c r="AG117" s="114"/>
      <c r="AH117" s="114"/>
      <c r="AI117" s="114"/>
      <c r="AJ117" s="114"/>
      <c r="AK117" s="114"/>
      <c r="AL117" s="2" t="str">
        <f t="shared" si="7"/>
        <v>uit</v>
      </c>
    </row>
    <row r="118" spans="2:38">
      <c r="D118" s="2">
        <f t="shared" si="6"/>
        <v>1</v>
      </c>
      <c r="E118" s="94"/>
      <c r="F118">
        <v>116</v>
      </c>
      <c r="G118" t="s">
        <v>211</v>
      </c>
      <c r="H118" t="s">
        <v>204</v>
      </c>
      <c r="I118" s="27">
        <f>SUM(J118:AK118)*D118</f>
        <v>0</v>
      </c>
      <c r="AF118" s="114"/>
      <c r="AG118" s="114"/>
      <c r="AH118" s="114"/>
      <c r="AI118" s="114"/>
      <c r="AJ118" s="114"/>
      <c r="AK118" s="114"/>
      <c r="AL118" s="2">
        <f t="shared" si="7"/>
        <v>0</v>
      </c>
    </row>
    <row r="119" spans="2:38">
      <c r="D119" s="2">
        <f t="shared" si="6"/>
        <v>1</v>
      </c>
      <c r="E119" s="94"/>
      <c r="F119">
        <v>117</v>
      </c>
      <c r="G119" t="s">
        <v>386</v>
      </c>
      <c r="H119" t="s">
        <v>204</v>
      </c>
      <c r="I119" s="27">
        <f>SUM(J119:AK119)*D119</f>
        <v>0</v>
      </c>
      <c r="AF119" s="114"/>
      <c r="AG119" s="114"/>
      <c r="AH119" s="114"/>
      <c r="AI119" s="114"/>
      <c r="AJ119" s="114"/>
      <c r="AK119" s="114"/>
      <c r="AL119" s="2">
        <f t="shared" si="7"/>
        <v>0</v>
      </c>
    </row>
    <row r="120" spans="2:38">
      <c r="D120" s="2">
        <f t="shared" si="6"/>
        <v>0</v>
      </c>
      <c r="E120" s="94" t="s">
        <v>5</v>
      </c>
      <c r="F120">
        <v>118</v>
      </c>
      <c r="G120" t="s">
        <v>213</v>
      </c>
      <c r="H120" t="s">
        <v>204</v>
      </c>
      <c r="I120" s="27">
        <f>SUM(J120:AK120)*D120</f>
        <v>0</v>
      </c>
      <c r="AF120" s="114"/>
      <c r="AG120" s="114"/>
      <c r="AH120" s="114"/>
      <c r="AI120" s="114"/>
      <c r="AJ120" s="114"/>
      <c r="AK120" s="114"/>
      <c r="AL120" s="2" t="str">
        <f t="shared" si="7"/>
        <v>uit</v>
      </c>
    </row>
    <row r="121" spans="2:38">
      <c r="D121" s="2">
        <f t="shared" si="6"/>
        <v>0</v>
      </c>
      <c r="E121" s="94" t="s">
        <v>5</v>
      </c>
      <c r="F121">
        <v>119</v>
      </c>
      <c r="G121" t="s">
        <v>214</v>
      </c>
      <c r="H121" t="s">
        <v>204</v>
      </c>
      <c r="I121" s="27">
        <f>SUM(J121:AK121)*D121</f>
        <v>0</v>
      </c>
      <c r="AF121" s="114"/>
      <c r="AG121" s="114"/>
      <c r="AH121" s="114"/>
      <c r="AI121" s="114"/>
      <c r="AJ121" s="114"/>
      <c r="AK121" s="114"/>
      <c r="AL121" s="2" t="str">
        <f t="shared" si="7"/>
        <v>uit</v>
      </c>
    </row>
    <row r="122" spans="2:38">
      <c r="D122" s="2">
        <f t="shared" si="6"/>
        <v>0</v>
      </c>
      <c r="E122" s="94" t="s">
        <v>5</v>
      </c>
      <c r="F122">
        <v>120</v>
      </c>
      <c r="G122" t="s">
        <v>215</v>
      </c>
      <c r="H122" t="s">
        <v>204</v>
      </c>
      <c r="I122" s="27">
        <f>SUM(J122:AK122)*D122</f>
        <v>0</v>
      </c>
      <c r="AF122" s="114"/>
      <c r="AG122" s="114"/>
      <c r="AH122" s="114"/>
      <c r="AI122" s="114"/>
      <c r="AJ122" s="114"/>
      <c r="AK122" s="114"/>
      <c r="AL122" s="2" t="str">
        <f t="shared" si="7"/>
        <v>uit</v>
      </c>
    </row>
    <row r="123" spans="2:38">
      <c r="B123" t="s">
        <v>99</v>
      </c>
      <c r="C123" t="s">
        <v>99</v>
      </c>
      <c r="D123" s="2">
        <f t="shared" si="6"/>
        <v>1</v>
      </c>
      <c r="E123" s="94"/>
      <c r="F123">
        <v>121</v>
      </c>
      <c r="G123" t="s">
        <v>216</v>
      </c>
      <c r="H123" t="s">
        <v>217</v>
      </c>
      <c r="I123" s="27">
        <f>SUM(J123:AK123)*D123</f>
        <v>115</v>
      </c>
      <c r="J123">
        <v>10</v>
      </c>
      <c r="L123">
        <v>2</v>
      </c>
      <c r="M123">
        <v>2</v>
      </c>
      <c r="P123">
        <v>4</v>
      </c>
      <c r="T123">
        <v>20</v>
      </c>
      <c r="U123">
        <v>1</v>
      </c>
      <c r="W123">
        <v>3</v>
      </c>
      <c r="AB123">
        <v>5</v>
      </c>
      <c r="AC123">
        <v>8</v>
      </c>
      <c r="AF123" s="114">
        <v>60</v>
      </c>
      <c r="AG123" s="114"/>
      <c r="AH123" s="114"/>
      <c r="AI123" s="114"/>
      <c r="AJ123" s="114"/>
      <c r="AK123" s="114"/>
      <c r="AL123" s="2">
        <f t="shared" si="7"/>
        <v>0</v>
      </c>
    </row>
    <row r="124" spans="2:38">
      <c r="B124" t="s">
        <v>99</v>
      </c>
      <c r="C124" t="s">
        <v>99</v>
      </c>
      <c r="D124" s="2">
        <f t="shared" si="6"/>
        <v>1</v>
      </c>
      <c r="E124" s="94"/>
      <c r="F124">
        <v>122</v>
      </c>
      <c r="G124" t="s">
        <v>218</v>
      </c>
      <c r="H124" t="s">
        <v>217</v>
      </c>
      <c r="I124" s="27">
        <f>SUM(J124:AK124)*D124</f>
        <v>14</v>
      </c>
      <c r="J124">
        <v>14</v>
      </c>
      <c r="AF124" s="114"/>
      <c r="AG124" s="114"/>
      <c r="AH124" s="114"/>
      <c r="AI124" s="114"/>
      <c r="AJ124" s="114"/>
      <c r="AK124" s="114"/>
      <c r="AL124" s="2">
        <f t="shared" si="7"/>
        <v>0</v>
      </c>
    </row>
    <row r="125" spans="2:38">
      <c r="B125" t="s">
        <v>99</v>
      </c>
      <c r="C125" t="s">
        <v>99</v>
      </c>
      <c r="D125" s="2">
        <f t="shared" si="6"/>
        <v>1</v>
      </c>
      <c r="E125" s="94"/>
      <c r="F125">
        <v>123</v>
      </c>
      <c r="G125" t="s">
        <v>219</v>
      </c>
      <c r="H125" t="s">
        <v>217</v>
      </c>
      <c r="I125" s="27">
        <f>SUM(J125:AK125)*D125</f>
        <v>10</v>
      </c>
      <c r="AA125">
        <v>10</v>
      </c>
      <c r="AF125" s="114"/>
      <c r="AG125" s="114"/>
      <c r="AH125" s="114"/>
      <c r="AI125" s="114"/>
      <c r="AJ125" s="114"/>
      <c r="AK125" s="114"/>
      <c r="AL125" s="2">
        <f t="shared" si="7"/>
        <v>0</v>
      </c>
    </row>
    <row r="126" spans="2:38">
      <c r="C126" t="s">
        <v>99</v>
      </c>
      <c r="D126" s="2">
        <f t="shared" si="6"/>
        <v>1</v>
      </c>
      <c r="E126" s="94"/>
      <c r="F126">
        <v>124</v>
      </c>
      <c r="G126" t="s">
        <v>220</v>
      </c>
      <c r="H126" t="s">
        <v>217</v>
      </c>
      <c r="I126" s="27">
        <f>SUM(J126:AK126)*D126</f>
        <v>0</v>
      </c>
      <c r="AF126" s="114"/>
      <c r="AG126" s="114"/>
      <c r="AH126" s="114"/>
      <c r="AI126" s="114"/>
      <c r="AJ126" s="114"/>
      <c r="AK126" s="114"/>
      <c r="AL126" s="2">
        <f t="shared" si="7"/>
        <v>0</v>
      </c>
    </row>
    <row r="127" spans="2:38">
      <c r="D127" s="2">
        <f t="shared" si="6"/>
        <v>1</v>
      </c>
      <c r="E127" s="94"/>
      <c r="F127">
        <v>125</v>
      </c>
      <c r="G127" t="s">
        <v>221</v>
      </c>
      <c r="H127" t="s">
        <v>217</v>
      </c>
      <c r="I127" s="27">
        <f>SUM(J127:AK127)*D127</f>
        <v>0</v>
      </c>
      <c r="AF127" s="114"/>
      <c r="AG127" s="114"/>
      <c r="AH127" s="114"/>
      <c r="AI127" s="114"/>
      <c r="AJ127" s="114"/>
      <c r="AK127" s="114"/>
      <c r="AL127" s="2">
        <f t="shared" si="7"/>
        <v>0</v>
      </c>
    </row>
    <row r="128" spans="2:38">
      <c r="D128" s="2">
        <f t="shared" si="6"/>
        <v>1</v>
      </c>
      <c r="E128" s="94"/>
      <c r="F128">
        <v>126</v>
      </c>
      <c r="G128" t="s">
        <v>222</v>
      </c>
      <c r="H128" t="s">
        <v>217</v>
      </c>
      <c r="I128" s="27">
        <f>SUM(J128:AK128)*D128</f>
        <v>3</v>
      </c>
      <c r="O128">
        <v>1</v>
      </c>
      <c r="AE128">
        <v>2</v>
      </c>
      <c r="AF128" s="114"/>
      <c r="AG128" s="114"/>
      <c r="AH128" s="114"/>
      <c r="AI128" s="114"/>
      <c r="AJ128" s="114"/>
      <c r="AK128" s="114"/>
      <c r="AL128" s="2">
        <f t="shared" si="7"/>
        <v>0</v>
      </c>
    </row>
    <row r="129" spans="2:38">
      <c r="D129" s="2">
        <f t="shared" si="6"/>
        <v>0</v>
      </c>
      <c r="E129" s="94" t="s">
        <v>5</v>
      </c>
      <c r="F129">
        <v>127</v>
      </c>
      <c r="G129" t="s">
        <v>223</v>
      </c>
      <c r="H129" t="s">
        <v>217</v>
      </c>
      <c r="I129" s="27">
        <f>SUM(J129:AK129)*D129</f>
        <v>0</v>
      </c>
      <c r="AF129" s="114"/>
      <c r="AG129" s="114"/>
      <c r="AH129" s="114"/>
      <c r="AI129" s="114"/>
      <c r="AJ129" s="114"/>
      <c r="AK129" s="114"/>
      <c r="AL129" s="2" t="str">
        <f t="shared" si="7"/>
        <v>uit</v>
      </c>
    </row>
    <row r="130" spans="2:38">
      <c r="D130" s="2">
        <f t="shared" si="6"/>
        <v>1</v>
      </c>
      <c r="E130" s="94"/>
      <c r="F130">
        <v>128</v>
      </c>
      <c r="G130" t="s">
        <v>224</v>
      </c>
      <c r="H130" t="s">
        <v>217</v>
      </c>
      <c r="I130" s="27">
        <f>SUM(J130:AK130)*D130</f>
        <v>0</v>
      </c>
      <c r="AF130" s="114"/>
      <c r="AG130" s="114"/>
      <c r="AH130" s="114"/>
      <c r="AI130" s="114"/>
      <c r="AJ130" s="114"/>
      <c r="AK130" s="114"/>
      <c r="AL130" s="2">
        <f t="shared" si="7"/>
        <v>0</v>
      </c>
    </row>
    <row r="131" spans="2:38">
      <c r="D131" s="2">
        <f t="shared" ref="D131:D154" si="8">IF(E131="uit",0,1)</f>
        <v>1</v>
      </c>
      <c r="E131" s="94"/>
      <c r="F131">
        <v>129</v>
      </c>
      <c r="G131" t="s">
        <v>225</v>
      </c>
      <c r="H131" t="s">
        <v>217</v>
      </c>
      <c r="I131" s="27">
        <f>SUM(J131:AK131)*D131</f>
        <v>30</v>
      </c>
      <c r="J131">
        <v>30</v>
      </c>
      <c r="AF131" s="114"/>
      <c r="AG131" s="114"/>
      <c r="AH131" s="114"/>
      <c r="AI131" s="114"/>
      <c r="AJ131" s="114"/>
      <c r="AK131" s="114"/>
      <c r="AL131" s="2">
        <f t="shared" ref="AL131:AL154" si="9">E131</f>
        <v>0</v>
      </c>
    </row>
    <row r="132" spans="2:38">
      <c r="D132" s="2">
        <f t="shared" si="8"/>
        <v>0</v>
      </c>
      <c r="E132" s="94" t="s">
        <v>5</v>
      </c>
      <c r="F132">
        <v>130</v>
      </c>
      <c r="G132" t="s">
        <v>226</v>
      </c>
      <c r="H132" t="s">
        <v>217</v>
      </c>
      <c r="I132" s="27">
        <f>SUM(J132:AK132)*D132</f>
        <v>0</v>
      </c>
      <c r="AF132" s="114"/>
      <c r="AG132" s="114"/>
      <c r="AH132" s="114"/>
      <c r="AI132" s="114"/>
      <c r="AJ132" s="114"/>
      <c r="AK132" s="114"/>
      <c r="AL132" s="2" t="str">
        <f t="shared" si="9"/>
        <v>uit</v>
      </c>
    </row>
    <row r="133" spans="2:38">
      <c r="D133" s="2">
        <f t="shared" si="8"/>
        <v>0</v>
      </c>
      <c r="E133" s="94" t="s">
        <v>5</v>
      </c>
      <c r="F133">
        <v>131</v>
      </c>
      <c r="G133" t="s">
        <v>227</v>
      </c>
      <c r="H133" t="s">
        <v>217</v>
      </c>
      <c r="I133" s="27">
        <f>SUM(J133:AK133)*D133</f>
        <v>0</v>
      </c>
      <c r="AF133" s="114"/>
      <c r="AG133" s="114"/>
      <c r="AH133" s="114"/>
      <c r="AI133" s="114"/>
      <c r="AJ133" s="114"/>
      <c r="AK133" s="114"/>
      <c r="AL133" s="2" t="str">
        <f t="shared" si="9"/>
        <v>uit</v>
      </c>
    </row>
    <row r="134" spans="2:38">
      <c r="D134" s="2">
        <f t="shared" si="8"/>
        <v>1</v>
      </c>
      <c r="E134" s="94"/>
      <c r="F134">
        <v>132</v>
      </c>
      <c r="G134" t="s">
        <v>228</v>
      </c>
      <c r="H134" t="s">
        <v>217</v>
      </c>
      <c r="I134" s="27">
        <f>SUM(J134:AK134)*D134</f>
        <v>17</v>
      </c>
      <c r="W134">
        <v>15</v>
      </c>
      <c r="Y134">
        <v>2</v>
      </c>
      <c r="AF134" s="114"/>
      <c r="AG134" s="114"/>
      <c r="AH134" s="114"/>
      <c r="AI134" s="114"/>
      <c r="AJ134" s="114"/>
      <c r="AK134" s="114"/>
      <c r="AL134" s="2">
        <f t="shared" si="9"/>
        <v>0</v>
      </c>
    </row>
    <row r="135" spans="2:38">
      <c r="B135" t="s">
        <v>97</v>
      </c>
      <c r="C135" t="s">
        <v>98</v>
      </c>
      <c r="D135" s="2">
        <f t="shared" si="8"/>
        <v>1</v>
      </c>
      <c r="E135" s="94"/>
      <c r="F135">
        <v>133</v>
      </c>
      <c r="G135" t="s">
        <v>229</v>
      </c>
      <c r="H135" t="s">
        <v>230</v>
      </c>
      <c r="I135" s="27">
        <f>SUM(J135:AK135)*D135</f>
        <v>339</v>
      </c>
      <c r="K135">
        <v>9</v>
      </c>
      <c r="L135">
        <v>30</v>
      </c>
      <c r="R135">
        <v>8</v>
      </c>
      <c r="S135">
        <v>15</v>
      </c>
      <c r="T135">
        <v>35</v>
      </c>
      <c r="U135">
        <v>7</v>
      </c>
      <c r="V135">
        <v>6</v>
      </c>
      <c r="W135">
        <v>10</v>
      </c>
      <c r="AB135">
        <v>4</v>
      </c>
      <c r="AC135">
        <v>25</v>
      </c>
      <c r="AD135">
        <v>15</v>
      </c>
      <c r="AF135" s="114">
        <v>125</v>
      </c>
      <c r="AG135" s="114"/>
      <c r="AH135" s="114"/>
      <c r="AI135" s="114">
        <v>50</v>
      </c>
      <c r="AJ135" s="114"/>
      <c r="AK135" s="114"/>
      <c r="AL135" s="2">
        <f t="shared" si="9"/>
        <v>0</v>
      </c>
    </row>
    <row r="136" spans="2:38">
      <c r="B136" t="s">
        <v>98</v>
      </c>
      <c r="C136" t="s">
        <v>98</v>
      </c>
      <c r="D136" s="2">
        <f t="shared" si="8"/>
        <v>1</v>
      </c>
      <c r="E136" s="94"/>
      <c r="F136">
        <v>134</v>
      </c>
      <c r="G136" t="s">
        <v>231</v>
      </c>
      <c r="H136" t="s">
        <v>230</v>
      </c>
      <c r="I136" s="27">
        <f>SUM(J136:AK136)*D136</f>
        <v>54</v>
      </c>
      <c r="S136">
        <v>15</v>
      </c>
      <c r="T136">
        <v>30</v>
      </c>
      <c r="AD136">
        <v>9</v>
      </c>
      <c r="AF136" s="114"/>
      <c r="AG136" s="114"/>
      <c r="AH136" s="114"/>
      <c r="AI136" s="114"/>
      <c r="AJ136" s="114"/>
      <c r="AK136" s="114"/>
      <c r="AL136" s="2">
        <f t="shared" si="9"/>
        <v>0</v>
      </c>
    </row>
    <row r="137" spans="2:38">
      <c r="B137" t="s">
        <v>99</v>
      </c>
      <c r="C137" t="s">
        <v>99</v>
      </c>
      <c r="D137" s="2">
        <f t="shared" si="8"/>
        <v>1</v>
      </c>
      <c r="E137" s="94"/>
      <c r="F137">
        <v>135</v>
      </c>
      <c r="G137" t="s">
        <v>232</v>
      </c>
      <c r="H137" t="s">
        <v>230</v>
      </c>
      <c r="I137" s="27">
        <f>SUM(J137:AK137)*D137</f>
        <v>24</v>
      </c>
      <c r="S137">
        <v>15</v>
      </c>
      <c r="AA137">
        <v>9</v>
      </c>
      <c r="AF137" s="114"/>
      <c r="AG137" s="114"/>
      <c r="AH137" s="114"/>
      <c r="AI137" s="114"/>
      <c r="AJ137" s="114"/>
      <c r="AK137" s="114"/>
      <c r="AL137" s="2">
        <f t="shared" si="9"/>
        <v>0</v>
      </c>
    </row>
    <row r="138" spans="2:38">
      <c r="B138" t="s">
        <v>98</v>
      </c>
      <c r="C138" t="s">
        <v>99</v>
      </c>
      <c r="D138" s="2">
        <f t="shared" si="8"/>
        <v>0</v>
      </c>
      <c r="E138" s="94" t="s">
        <v>5</v>
      </c>
      <c r="F138">
        <v>136</v>
      </c>
      <c r="G138" t="s">
        <v>233</v>
      </c>
      <c r="H138" t="s">
        <v>230</v>
      </c>
      <c r="I138" s="27">
        <f>SUM(J138:AK138)*D138</f>
        <v>0</v>
      </c>
      <c r="S138">
        <v>15</v>
      </c>
      <c r="AF138" s="114"/>
      <c r="AG138" s="114"/>
      <c r="AH138" s="114"/>
      <c r="AI138" s="114"/>
      <c r="AJ138" s="114"/>
      <c r="AK138" s="114"/>
      <c r="AL138" s="2" t="str">
        <f t="shared" si="9"/>
        <v>uit</v>
      </c>
    </row>
    <row r="139" spans="2:38">
      <c r="B139" t="s">
        <v>99</v>
      </c>
      <c r="C139" t="s">
        <v>99</v>
      </c>
      <c r="D139" s="2">
        <f t="shared" si="8"/>
        <v>1</v>
      </c>
      <c r="E139" s="94"/>
      <c r="F139">
        <v>137</v>
      </c>
      <c r="G139" t="s">
        <v>234</v>
      </c>
      <c r="H139" t="s">
        <v>230</v>
      </c>
      <c r="I139" s="27">
        <f>SUM(J139:AK139)*D139</f>
        <v>53</v>
      </c>
      <c r="J139">
        <v>8</v>
      </c>
      <c r="K139">
        <v>4</v>
      </c>
      <c r="S139">
        <v>15</v>
      </c>
      <c r="T139">
        <v>10</v>
      </c>
      <c r="U139">
        <v>2</v>
      </c>
      <c r="W139">
        <v>2</v>
      </c>
      <c r="AB139">
        <v>2</v>
      </c>
      <c r="AF139" s="114">
        <v>10</v>
      </c>
      <c r="AG139" s="114"/>
      <c r="AH139" s="114"/>
      <c r="AI139" s="114"/>
      <c r="AJ139" s="114"/>
      <c r="AK139" s="114"/>
      <c r="AL139" s="2">
        <f t="shared" si="9"/>
        <v>0</v>
      </c>
    </row>
    <row r="140" spans="2:38">
      <c r="C140" t="s">
        <v>99</v>
      </c>
      <c r="D140" s="2">
        <f t="shared" si="8"/>
        <v>1</v>
      </c>
      <c r="E140" s="94"/>
      <c r="F140">
        <v>138</v>
      </c>
      <c r="G140" t="s">
        <v>235</v>
      </c>
      <c r="H140" t="s">
        <v>230</v>
      </c>
      <c r="I140" s="27">
        <f>SUM(J140:AK140)*D140</f>
        <v>22</v>
      </c>
      <c r="S140">
        <v>15</v>
      </c>
      <c r="AD140">
        <v>7</v>
      </c>
      <c r="AF140" s="114"/>
      <c r="AG140" s="114"/>
      <c r="AH140" s="114"/>
      <c r="AI140" s="114"/>
      <c r="AJ140" s="114"/>
      <c r="AK140" s="114"/>
      <c r="AL140" s="2">
        <f t="shared" si="9"/>
        <v>0</v>
      </c>
    </row>
    <row r="141" spans="2:38">
      <c r="C141" t="s">
        <v>99</v>
      </c>
      <c r="D141" s="2">
        <f t="shared" si="8"/>
        <v>0</v>
      </c>
      <c r="E141" s="94" t="s">
        <v>5</v>
      </c>
      <c r="F141">
        <v>139</v>
      </c>
      <c r="G141" t="s">
        <v>236</v>
      </c>
      <c r="H141" t="s">
        <v>230</v>
      </c>
      <c r="I141" s="27">
        <f>SUM(J141:AK141)*D141</f>
        <v>0</v>
      </c>
      <c r="S141">
        <v>15</v>
      </c>
      <c r="AF141" s="114"/>
      <c r="AG141" s="114"/>
      <c r="AH141" s="114"/>
      <c r="AI141" s="114"/>
      <c r="AJ141" s="114"/>
      <c r="AK141" s="114"/>
      <c r="AL141" s="2" t="str">
        <f t="shared" si="9"/>
        <v>uit</v>
      </c>
    </row>
    <row r="142" spans="2:38">
      <c r="B142" t="s">
        <v>99</v>
      </c>
      <c r="D142" s="2">
        <f t="shared" si="8"/>
        <v>0</v>
      </c>
      <c r="E142" s="94" t="s">
        <v>5</v>
      </c>
      <c r="F142">
        <v>140</v>
      </c>
      <c r="G142" t="s">
        <v>237</v>
      </c>
      <c r="H142" t="s">
        <v>230</v>
      </c>
      <c r="I142" s="27">
        <f>SUM(J142:AK142)*D142</f>
        <v>0</v>
      </c>
      <c r="S142">
        <v>15</v>
      </c>
      <c r="AF142" s="114"/>
      <c r="AG142" s="114"/>
      <c r="AH142" s="114"/>
      <c r="AI142" s="114"/>
      <c r="AJ142" s="114"/>
      <c r="AK142" s="114"/>
      <c r="AL142" s="2" t="str">
        <f t="shared" si="9"/>
        <v>uit</v>
      </c>
    </row>
    <row r="143" spans="2:38">
      <c r="B143" t="s">
        <v>99</v>
      </c>
      <c r="C143" t="s">
        <v>99</v>
      </c>
      <c r="D143" s="2">
        <f t="shared" si="8"/>
        <v>1</v>
      </c>
      <c r="E143" s="94"/>
      <c r="F143">
        <v>141</v>
      </c>
      <c r="G143" t="s">
        <v>238</v>
      </c>
      <c r="H143" t="s">
        <v>230</v>
      </c>
      <c r="I143" s="27">
        <f>SUM(J143:AK143)*D143</f>
        <v>15</v>
      </c>
      <c r="S143">
        <v>15</v>
      </c>
      <c r="AF143" s="114"/>
      <c r="AG143" s="114"/>
      <c r="AH143" s="114"/>
      <c r="AI143" s="114"/>
      <c r="AJ143" s="114"/>
      <c r="AK143" s="114"/>
      <c r="AL143" s="2">
        <f t="shared" si="9"/>
        <v>0</v>
      </c>
    </row>
    <row r="144" spans="2:38">
      <c r="D144" s="2">
        <f t="shared" si="8"/>
        <v>0</v>
      </c>
      <c r="E144" s="94" t="s">
        <v>5</v>
      </c>
      <c r="F144">
        <v>142</v>
      </c>
      <c r="G144" t="s">
        <v>239</v>
      </c>
      <c r="H144" t="s">
        <v>230</v>
      </c>
      <c r="I144" s="27">
        <f>SUM(J144:AK144)*D144</f>
        <v>0</v>
      </c>
      <c r="S144">
        <v>15</v>
      </c>
      <c r="AF144" s="114"/>
      <c r="AG144" s="114"/>
      <c r="AH144" s="114"/>
      <c r="AI144" s="114"/>
      <c r="AJ144" s="114"/>
      <c r="AK144" s="114"/>
      <c r="AL144" s="2" t="str">
        <f t="shared" si="9"/>
        <v>uit</v>
      </c>
    </row>
    <row r="145" spans="2:38">
      <c r="D145" s="2">
        <f t="shared" si="8"/>
        <v>0</v>
      </c>
      <c r="E145" s="94" t="s">
        <v>5</v>
      </c>
      <c r="F145">
        <v>143</v>
      </c>
      <c r="G145" t="s">
        <v>240</v>
      </c>
      <c r="H145" t="s">
        <v>230</v>
      </c>
      <c r="I145" s="27">
        <f>SUM(J145:AK145)*D145</f>
        <v>0</v>
      </c>
      <c r="S145">
        <v>15</v>
      </c>
      <c r="AF145" s="114"/>
      <c r="AG145" s="114"/>
      <c r="AH145" s="114"/>
      <c r="AI145" s="114"/>
      <c r="AJ145" s="114"/>
      <c r="AK145" s="114"/>
      <c r="AL145" s="2" t="str">
        <f t="shared" si="9"/>
        <v>uit</v>
      </c>
    </row>
    <row r="146" spans="2:38">
      <c r="C146" t="s">
        <v>99</v>
      </c>
      <c r="D146" s="2">
        <f t="shared" si="8"/>
        <v>1</v>
      </c>
      <c r="E146" s="94"/>
      <c r="F146">
        <v>144</v>
      </c>
      <c r="G146" t="s">
        <v>241</v>
      </c>
      <c r="H146" t="s">
        <v>230</v>
      </c>
      <c r="I146" s="27">
        <f>SUM(J146:AK146)*D146</f>
        <v>15</v>
      </c>
      <c r="S146">
        <v>15</v>
      </c>
      <c r="AF146" s="114"/>
      <c r="AG146" s="114"/>
      <c r="AH146" s="114"/>
      <c r="AI146" s="114"/>
      <c r="AJ146" s="114"/>
      <c r="AK146" s="114"/>
      <c r="AL146" s="2">
        <f t="shared" si="9"/>
        <v>0</v>
      </c>
    </row>
    <row r="147" spans="2:38">
      <c r="B147" t="s">
        <v>97</v>
      </c>
      <c r="C147" t="s">
        <v>98</v>
      </c>
      <c r="D147" s="2">
        <f t="shared" si="8"/>
        <v>1</v>
      </c>
      <c r="E147" s="94"/>
      <c r="F147">
        <v>145</v>
      </c>
      <c r="G147" t="s">
        <v>242</v>
      </c>
      <c r="H147" t="s">
        <v>243</v>
      </c>
      <c r="I147" s="27">
        <f>SUM(J147:AK147)*D147</f>
        <v>130</v>
      </c>
      <c r="L147">
        <v>9</v>
      </c>
      <c r="M147">
        <v>1</v>
      </c>
      <c r="W147">
        <v>9</v>
      </c>
      <c r="AC147">
        <v>35</v>
      </c>
      <c r="AD147">
        <v>1</v>
      </c>
      <c r="AF147" s="114">
        <v>75</v>
      </c>
      <c r="AG147" s="114"/>
      <c r="AH147" s="114"/>
      <c r="AI147" s="114"/>
      <c r="AJ147" s="114"/>
      <c r="AK147" s="114"/>
      <c r="AL147" s="2">
        <f t="shared" si="9"/>
        <v>0</v>
      </c>
    </row>
    <row r="148" spans="2:38">
      <c r="B148" t="s">
        <v>98</v>
      </c>
      <c r="C148" t="s">
        <v>99</v>
      </c>
      <c r="D148" s="2">
        <f t="shared" si="8"/>
        <v>1</v>
      </c>
      <c r="E148" s="94"/>
      <c r="F148">
        <v>146</v>
      </c>
      <c r="G148" t="s">
        <v>244</v>
      </c>
      <c r="H148" t="s">
        <v>243</v>
      </c>
      <c r="I148" s="27">
        <f>SUM(J148:AK148)*D148</f>
        <v>48</v>
      </c>
      <c r="T148">
        <v>3</v>
      </c>
      <c r="V148">
        <v>30</v>
      </c>
      <c r="AB148">
        <v>15</v>
      </c>
      <c r="AF148" s="114"/>
      <c r="AG148" s="114"/>
      <c r="AH148" s="114"/>
      <c r="AI148" s="114"/>
      <c r="AJ148" s="114"/>
      <c r="AK148" s="114"/>
      <c r="AL148" s="2">
        <f t="shared" si="9"/>
        <v>0</v>
      </c>
    </row>
    <row r="149" spans="2:38">
      <c r="C149" t="s">
        <v>99</v>
      </c>
      <c r="D149" s="2">
        <f t="shared" si="8"/>
        <v>0</v>
      </c>
      <c r="E149" s="94" t="s">
        <v>5</v>
      </c>
      <c r="F149">
        <v>147</v>
      </c>
      <c r="G149" t="s">
        <v>245</v>
      </c>
      <c r="H149" t="s">
        <v>243</v>
      </c>
      <c r="I149" s="27">
        <f>SUM(J149:AK149)*D149</f>
        <v>0</v>
      </c>
      <c r="AF149" s="114"/>
      <c r="AG149" s="114"/>
      <c r="AH149" s="114"/>
      <c r="AI149" s="114"/>
      <c r="AJ149" s="114"/>
      <c r="AK149" s="114"/>
      <c r="AL149" s="2" t="str">
        <f t="shared" si="9"/>
        <v>uit</v>
      </c>
    </row>
    <row r="150" spans="2:38">
      <c r="C150" t="s">
        <v>99</v>
      </c>
      <c r="D150" s="2">
        <f t="shared" si="8"/>
        <v>1</v>
      </c>
      <c r="E150" s="94"/>
      <c r="F150">
        <v>148</v>
      </c>
      <c r="G150" t="s">
        <v>246</v>
      </c>
      <c r="H150" t="s">
        <v>243</v>
      </c>
      <c r="I150" s="27">
        <f>SUM(J150:AK150)*D150</f>
        <v>4</v>
      </c>
      <c r="Z150">
        <v>4</v>
      </c>
      <c r="AF150" s="114"/>
      <c r="AG150" s="114"/>
      <c r="AH150" s="114"/>
      <c r="AI150" s="114"/>
      <c r="AJ150" s="114"/>
      <c r="AK150" s="114"/>
      <c r="AL150" s="2">
        <f t="shared" si="9"/>
        <v>0</v>
      </c>
    </row>
    <row r="151" spans="2:38">
      <c r="C151" t="s">
        <v>99</v>
      </c>
      <c r="D151" s="2">
        <f t="shared" si="8"/>
        <v>1</v>
      </c>
      <c r="E151" s="94"/>
      <c r="F151">
        <v>149</v>
      </c>
      <c r="G151" t="s">
        <v>247</v>
      </c>
      <c r="H151" t="s">
        <v>243</v>
      </c>
      <c r="I151" s="27">
        <f>SUM(J151:AK151)*D151</f>
        <v>0</v>
      </c>
      <c r="AF151" s="114"/>
      <c r="AG151" s="114"/>
      <c r="AH151" s="114"/>
      <c r="AI151" s="114"/>
      <c r="AJ151" s="114"/>
      <c r="AK151" s="114"/>
      <c r="AL151" s="2">
        <f t="shared" si="9"/>
        <v>0</v>
      </c>
    </row>
    <row r="152" spans="2:38">
      <c r="C152" t="s">
        <v>99</v>
      </c>
      <c r="D152" s="2">
        <f t="shared" si="8"/>
        <v>0</v>
      </c>
      <c r="E152" s="94" t="s">
        <v>5</v>
      </c>
      <c r="F152">
        <v>150</v>
      </c>
      <c r="G152" t="s">
        <v>248</v>
      </c>
      <c r="H152" t="s">
        <v>243</v>
      </c>
      <c r="I152" s="27">
        <f>SUM(J152:AK152)*D152</f>
        <v>0</v>
      </c>
      <c r="AF152" s="114"/>
      <c r="AG152" s="114"/>
      <c r="AH152" s="114"/>
      <c r="AI152" s="114"/>
      <c r="AJ152" s="114"/>
      <c r="AK152" s="114"/>
      <c r="AL152" s="2" t="str">
        <f t="shared" si="9"/>
        <v>uit</v>
      </c>
    </row>
    <row r="153" spans="2:38">
      <c r="B153" s="12"/>
      <c r="C153" s="12"/>
      <c r="D153" s="4">
        <f t="shared" si="8"/>
        <v>1</v>
      </c>
      <c r="E153" s="95"/>
      <c r="F153" s="12">
        <v>151</v>
      </c>
      <c r="G153" s="12" t="s">
        <v>249</v>
      </c>
      <c r="H153" s="12" t="s">
        <v>243</v>
      </c>
      <c r="I153" s="28">
        <f>SUM(J153:AK153)*D153</f>
        <v>0</v>
      </c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17"/>
      <c r="AG153" s="117"/>
      <c r="AH153" s="117"/>
      <c r="AI153" s="117"/>
      <c r="AJ153" s="117"/>
      <c r="AK153" s="117"/>
      <c r="AL153" s="2">
        <f t="shared" si="9"/>
        <v>0</v>
      </c>
    </row>
    <row r="154" spans="2:38">
      <c r="B154" s="12"/>
      <c r="C154" s="12"/>
      <c r="D154" s="4">
        <f t="shared" si="8"/>
        <v>0</v>
      </c>
      <c r="E154" s="95" t="s">
        <v>5</v>
      </c>
      <c r="F154" s="32">
        <v>152</v>
      </c>
      <c r="G154" s="12" t="s">
        <v>250</v>
      </c>
      <c r="H154" s="12" t="s">
        <v>243</v>
      </c>
      <c r="I154" s="28">
        <f>SUM(J154:AK154)*D154</f>
        <v>0</v>
      </c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17"/>
      <c r="AG154" s="117"/>
      <c r="AH154" s="117"/>
      <c r="AI154" s="117"/>
      <c r="AJ154" s="117"/>
      <c r="AK154" s="117"/>
      <c r="AL154" s="2" t="str">
        <f t="shared" si="9"/>
        <v>uit</v>
      </c>
    </row>
    <row r="155" spans="2:38">
      <c r="B155" s="12"/>
      <c r="C155" s="12" t="s">
        <v>99</v>
      </c>
      <c r="D155" s="4">
        <f t="shared" ref="D155:D186" si="10">IF(E155="uit",0,1)</f>
        <v>0</v>
      </c>
      <c r="E155" s="95" t="s">
        <v>5</v>
      </c>
      <c r="F155" s="12">
        <v>153</v>
      </c>
      <c r="G155" s="12" t="s">
        <v>251</v>
      </c>
      <c r="H155" s="12" t="s">
        <v>243</v>
      </c>
      <c r="I155" s="69">
        <f>SUM(J155:AK155)*D155</f>
        <v>0</v>
      </c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17"/>
      <c r="AG155" s="117"/>
      <c r="AH155" s="117"/>
      <c r="AI155" s="117"/>
      <c r="AJ155" s="117"/>
      <c r="AK155" s="117"/>
      <c r="AL155" s="2" t="str">
        <f t="shared" ref="AL155:AL186" si="11">E155</f>
        <v>uit</v>
      </c>
    </row>
    <row r="156" spans="2:38">
      <c r="B156" s="12"/>
      <c r="C156" s="12"/>
      <c r="D156" s="4">
        <f t="shared" si="10"/>
        <v>1</v>
      </c>
      <c r="E156" s="95"/>
      <c r="F156" s="32">
        <v>154</v>
      </c>
      <c r="G156" s="12" t="s">
        <v>252</v>
      </c>
      <c r="H156" s="12" t="s">
        <v>243</v>
      </c>
      <c r="I156" s="69">
        <f>SUM(J156:AK156)*D156</f>
        <v>0</v>
      </c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17"/>
      <c r="AG156" s="117"/>
      <c r="AH156" s="117"/>
      <c r="AI156" s="117"/>
      <c r="AJ156" s="117"/>
      <c r="AK156" s="117"/>
      <c r="AL156" s="2">
        <f t="shared" si="11"/>
        <v>0</v>
      </c>
    </row>
    <row r="157" spans="2:38">
      <c r="B157" s="12"/>
      <c r="C157" s="12"/>
      <c r="D157" s="4">
        <f t="shared" si="10"/>
        <v>1</v>
      </c>
      <c r="E157" s="95"/>
      <c r="F157" s="12">
        <v>155</v>
      </c>
      <c r="G157" s="12" t="s">
        <v>253</v>
      </c>
      <c r="H157" s="12" t="s">
        <v>243</v>
      </c>
      <c r="I157" s="69">
        <f>SUM(J157:AK157)*D157</f>
        <v>0</v>
      </c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17"/>
      <c r="AG157" s="117"/>
      <c r="AH157" s="117"/>
      <c r="AI157" s="117"/>
      <c r="AJ157" s="117"/>
      <c r="AK157" s="117"/>
      <c r="AL157" s="2">
        <f t="shared" si="11"/>
        <v>0</v>
      </c>
    </row>
    <row r="158" spans="2:38">
      <c r="B158" s="12"/>
      <c r="C158" s="12"/>
      <c r="D158" s="4">
        <f t="shared" si="10"/>
        <v>0</v>
      </c>
      <c r="E158" s="95" t="s">
        <v>5</v>
      </c>
      <c r="F158" s="32">
        <v>156</v>
      </c>
      <c r="G158" s="12" t="s">
        <v>254</v>
      </c>
      <c r="H158" s="12" t="s">
        <v>243</v>
      </c>
      <c r="I158" s="69">
        <f>SUM(J158:AK158)*D158</f>
        <v>0</v>
      </c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17"/>
      <c r="AG158" s="117"/>
      <c r="AH158" s="117"/>
      <c r="AI158" s="117"/>
      <c r="AJ158" s="117"/>
      <c r="AK158" s="117"/>
      <c r="AL158" s="2" t="str">
        <f t="shared" si="11"/>
        <v>uit</v>
      </c>
    </row>
    <row r="159" spans="2:38">
      <c r="B159" s="12" t="s">
        <v>99</v>
      </c>
      <c r="C159" s="12" t="s">
        <v>99</v>
      </c>
      <c r="D159" s="4">
        <f t="shared" si="10"/>
        <v>0</v>
      </c>
      <c r="E159" s="95" t="s">
        <v>5</v>
      </c>
      <c r="F159" s="12">
        <v>157</v>
      </c>
      <c r="G159" s="12" t="s">
        <v>255</v>
      </c>
      <c r="H159" s="12" t="s">
        <v>256</v>
      </c>
      <c r="I159" s="69">
        <f>SUM(J159:AK159)*D159</f>
        <v>0</v>
      </c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17"/>
      <c r="AG159" s="117"/>
      <c r="AH159" s="117"/>
      <c r="AI159" s="117"/>
      <c r="AJ159" s="117"/>
      <c r="AK159" s="117"/>
      <c r="AL159" s="2" t="str">
        <f t="shared" si="11"/>
        <v>uit</v>
      </c>
    </row>
    <row r="160" spans="2:38">
      <c r="B160" s="12"/>
      <c r="C160" s="12" t="s">
        <v>98</v>
      </c>
      <c r="D160" s="4">
        <f t="shared" si="10"/>
        <v>0</v>
      </c>
      <c r="E160" s="95" t="s">
        <v>5</v>
      </c>
      <c r="F160" s="32">
        <v>158</v>
      </c>
      <c r="G160" s="12" t="s">
        <v>257</v>
      </c>
      <c r="H160" s="12" t="s">
        <v>256</v>
      </c>
      <c r="I160" s="69">
        <f>SUM(J160:AK160)*D160</f>
        <v>0</v>
      </c>
      <c r="J160" s="12"/>
      <c r="K160" s="12"/>
      <c r="L160" s="12"/>
      <c r="M160" s="12"/>
      <c r="N160" s="12"/>
      <c r="O160" s="12"/>
      <c r="P160" s="12"/>
      <c r="Q160" s="12">
        <v>6</v>
      </c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17"/>
      <c r="AG160" s="117"/>
      <c r="AH160" s="117"/>
      <c r="AI160" s="117"/>
      <c r="AJ160" s="117"/>
      <c r="AK160" s="117"/>
      <c r="AL160" s="2" t="str">
        <f t="shared" si="11"/>
        <v>uit</v>
      </c>
    </row>
    <row r="161" spans="2:38">
      <c r="B161" s="12"/>
      <c r="C161" s="12"/>
      <c r="D161" s="4">
        <f t="shared" si="10"/>
        <v>1</v>
      </c>
      <c r="E161" s="95"/>
      <c r="F161" s="12">
        <v>159</v>
      </c>
      <c r="G161" s="12" t="s">
        <v>258</v>
      </c>
      <c r="H161" s="12" t="s">
        <v>256</v>
      </c>
      <c r="I161" s="69">
        <f>SUM(J161:AK161)*D161</f>
        <v>0</v>
      </c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17"/>
      <c r="AG161" s="117"/>
      <c r="AH161" s="117"/>
      <c r="AI161" s="117"/>
      <c r="AJ161" s="117"/>
      <c r="AK161" s="117"/>
      <c r="AL161" s="2">
        <f t="shared" si="11"/>
        <v>0</v>
      </c>
    </row>
    <row r="162" spans="2:38">
      <c r="B162" s="12"/>
      <c r="C162" s="12"/>
      <c r="D162" s="4">
        <f t="shared" si="10"/>
        <v>1</v>
      </c>
      <c r="E162" s="95"/>
      <c r="F162" s="32">
        <v>160</v>
      </c>
      <c r="G162" s="12" t="s">
        <v>259</v>
      </c>
      <c r="H162" s="12" t="s">
        <v>256</v>
      </c>
      <c r="I162" s="69">
        <f>SUM(J162:AK162)*D162</f>
        <v>10</v>
      </c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>
        <v>10</v>
      </c>
      <c r="W162" s="12"/>
      <c r="X162" s="12"/>
      <c r="Y162" s="12"/>
      <c r="Z162" s="12"/>
      <c r="AA162" s="12"/>
      <c r="AB162" s="12"/>
      <c r="AC162" s="12"/>
      <c r="AD162" s="12"/>
      <c r="AE162" s="12"/>
      <c r="AF162" s="117"/>
      <c r="AG162" s="117"/>
      <c r="AH162" s="117"/>
      <c r="AI162" s="117"/>
      <c r="AJ162" s="117"/>
      <c r="AK162" s="117"/>
      <c r="AL162" s="2">
        <f t="shared" si="11"/>
        <v>0</v>
      </c>
    </row>
    <row r="163" spans="2:38">
      <c r="B163" s="12"/>
      <c r="C163" s="12"/>
      <c r="D163" s="4">
        <f t="shared" si="10"/>
        <v>1</v>
      </c>
      <c r="E163" s="95"/>
      <c r="F163" s="12">
        <v>161</v>
      </c>
      <c r="G163" s="12" t="s">
        <v>260</v>
      </c>
      <c r="H163" s="12" t="s">
        <v>256</v>
      </c>
      <c r="I163" s="69">
        <f>SUM(J163:AK163)*D163</f>
        <v>0</v>
      </c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17"/>
      <c r="AG163" s="117"/>
      <c r="AH163" s="117"/>
      <c r="AI163" s="117"/>
      <c r="AJ163" s="117"/>
      <c r="AK163" s="117"/>
      <c r="AL163" s="2">
        <f t="shared" si="11"/>
        <v>0</v>
      </c>
    </row>
    <row r="164" spans="2:38">
      <c r="B164" s="12"/>
      <c r="C164" s="12"/>
      <c r="D164" s="4">
        <f t="shared" si="10"/>
        <v>0</v>
      </c>
      <c r="E164" s="95" t="s">
        <v>5</v>
      </c>
      <c r="F164" s="32">
        <v>162</v>
      </c>
      <c r="G164" s="12" t="s">
        <v>261</v>
      </c>
      <c r="H164" s="12" t="s">
        <v>256</v>
      </c>
      <c r="I164" s="69">
        <f>SUM(J164:AK164)*D164</f>
        <v>0</v>
      </c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17"/>
      <c r="AG164" s="117"/>
      <c r="AH164" s="117"/>
      <c r="AI164" s="117"/>
      <c r="AJ164" s="117"/>
      <c r="AK164" s="117"/>
      <c r="AL164" s="2" t="str">
        <f t="shared" si="11"/>
        <v>uit</v>
      </c>
    </row>
    <row r="165" spans="2:38">
      <c r="B165" s="12"/>
      <c r="C165" s="12"/>
      <c r="D165" s="4">
        <f t="shared" si="10"/>
        <v>0</v>
      </c>
      <c r="E165" s="95" t="s">
        <v>5</v>
      </c>
      <c r="F165" s="12">
        <v>163</v>
      </c>
      <c r="G165" s="12" t="s">
        <v>262</v>
      </c>
      <c r="H165" s="12" t="s">
        <v>256</v>
      </c>
      <c r="I165" s="69">
        <f>SUM(J165:AK165)*D165</f>
        <v>0</v>
      </c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17"/>
      <c r="AG165" s="117"/>
      <c r="AH165" s="117"/>
      <c r="AI165" s="117"/>
      <c r="AJ165" s="117"/>
      <c r="AK165" s="117"/>
      <c r="AL165" s="2" t="str">
        <f t="shared" si="11"/>
        <v>uit</v>
      </c>
    </row>
    <row r="166" spans="2:38">
      <c r="B166" s="12"/>
      <c r="C166" s="12"/>
      <c r="D166" s="4">
        <f t="shared" si="10"/>
        <v>1</v>
      </c>
      <c r="E166" s="95"/>
      <c r="F166" s="32">
        <v>164</v>
      </c>
      <c r="G166" s="12" t="s">
        <v>263</v>
      </c>
      <c r="H166" s="12" t="s">
        <v>256</v>
      </c>
      <c r="I166" s="69">
        <f>SUM(J166:AK166)*D166</f>
        <v>3</v>
      </c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>
        <v>3</v>
      </c>
      <c r="Z166" s="12"/>
      <c r="AA166" s="12"/>
      <c r="AB166" s="12"/>
      <c r="AC166" s="12"/>
      <c r="AD166" s="12"/>
      <c r="AE166" s="12"/>
      <c r="AF166" s="117"/>
      <c r="AG166" s="117"/>
      <c r="AH166" s="117"/>
      <c r="AI166" s="117"/>
      <c r="AJ166" s="117"/>
      <c r="AK166" s="117"/>
      <c r="AL166" s="2">
        <f t="shared" si="11"/>
        <v>0</v>
      </c>
    </row>
    <row r="167" spans="2:38">
      <c r="B167" s="12"/>
      <c r="C167" s="12"/>
      <c r="D167" s="4">
        <f t="shared" si="10"/>
        <v>0</v>
      </c>
      <c r="E167" s="95" t="s">
        <v>5</v>
      </c>
      <c r="F167" s="12">
        <v>165</v>
      </c>
      <c r="G167" s="12" t="s">
        <v>264</v>
      </c>
      <c r="H167" s="12" t="s">
        <v>256</v>
      </c>
      <c r="I167" s="69">
        <f>SUM(J167:AK167)*D167</f>
        <v>0</v>
      </c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17"/>
      <c r="AG167" s="117"/>
      <c r="AH167" s="117"/>
      <c r="AI167" s="117"/>
      <c r="AJ167" s="117"/>
      <c r="AK167" s="117"/>
      <c r="AL167" s="2" t="str">
        <f t="shared" si="11"/>
        <v>uit</v>
      </c>
    </row>
    <row r="168" spans="2:38">
      <c r="B168" s="12"/>
      <c r="C168" s="12"/>
      <c r="D168" s="4">
        <f t="shared" si="10"/>
        <v>1</v>
      </c>
      <c r="E168" s="95"/>
      <c r="F168" s="32">
        <v>166</v>
      </c>
      <c r="G168" s="12" t="s">
        <v>265</v>
      </c>
      <c r="H168" s="12" t="s">
        <v>256</v>
      </c>
      <c r="I168" s="69">
        <f>SUM(J168:AK168)*D168</f>
        <v>25</v>
      </c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>
        <v>25</v>
      </c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17"/>
      <c r="AG168" s="117"/>
      <c r="AH168" s="117"/>
      <c r="AI168" s="117"/>
      <c r="AJ168" s="117"/>
      <c r="AK168" s="117"/>
      <c r="AL168" s="2">
        <f t="shared" si="11"/>
        <v>0</v>
      </c>
    </row>
    <row r="169" spans="2:38">
      <c r="B169" s="12"/>
      <c r="C169" s="12"/>
      <c r="D169" s="4">
        <f t="shared" si="10"/>
        <v>0</v>
      </c>
      <c r="E169" s="95" t="s">
        <v>5</v>
      </c>
      <c r="F169" s="12">
        <v>167</v>
      </c>
      <c r="G169" s="12" t="s">
        <v>266</v>
      </c>
      <c r="H169" s="12" t="s">
        <v>256</v>
      </c>
      <c r="I169" s="69">
        <f>SUM(J169:AK169)*D169</f>
        <v>0</v>
      </c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17"/>
      <c r="AG169" s="117"/>
      <c r="AH169" s="117"/>
      <c r="AI169" s="117"/>
      <c r="AJ169" s="117"/>
      <c r="AK169" s="117"/>
      <c r="AL169" s="2" t="str">
        <f t="shared" si="11"/>
        <v>uit</v>
      </c>
    </row>
    <row r="170" spans="2:38">
      <c r="B170" s="12"/>
      <c r="C170" s="12"/>
      <c r="D170" s="4">
        <f t="shared" si="10"/>
        <v>0</v>
      </c>
      <c r="E170" s="95" t="s">
        <v>5</v>
      </c>
      <c r="F170" s="32">
        <v>168</v>
      </c>
      <c r="G170" s="12" t="s">
        <v>267</v>
      </c>
      <c r="H170" s="12" t="s">
        <v>256</v>
      </c>
      <c r="I170" s="69">
        <f>SUM(J170:AK170)*D170</f>
        <v>0</v>
      </c>
      <c r="J170" s="12"/>
      <c r="K170" s="12"/>
      <c r="L170" s="12"/>
      <c r="M170" s="12"/>
      <c r="N170" s="12"/>
      <c r="O170" s="12">
        <v>4</v>
      </c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17"/>
      <c r="AG170" s="117"/>
      <c r="AH170" s="117"/>
      <c r="AI170" s="117"/>
      <c r="AJ170" s="117"/>
      <c r="AK170" s="117"/>
      <c r="AL170" s="2" t="str">
        <f t="shared" si="11"/>
        <v>uit</v>
      </c>
    </row>
    <row r="171" spans="2:38">
      <c r="B171" s="12"/>
      <c r="C171" s="12" t="s">
        <v>97</v>
      </c>
      <c r="D171" s="4">
        <f t="shared" si="10"/>
        <v>0</v>
      </c>
      <c r="E171" s="95" t="s">
        <v>5</v>
      </c>
      <c r="F171" s="12">
        <v>169</v>
      </c>
      <c r="G171" s="12" t="s">
        <v>268</v>
      </c>
      <c r="H171" s="12" t="s">
        <v>269</v>
      </c>
      <c r="I171" s="69">
        <f>SUM(J171:AK171)*D171</f>
        <v>0</v>
      </c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17"/>
      <c r="AG171" s="117"/>
      <c r="AH171" s="117"/>
      <c r="AI171" s="117"/>
      <c r="AJ171" s="117"/>
      <c r="AK171" s="117"/>
      <c r="AL171" s="2" t="str">
        <f t="shared" si="11"/>
        <v>uit</v>
      </c>
    </row>
    <row r="172" spans="2:38">
      <c r="B172" s="12"/>
      <c r="C172" s="12" t="s">
        <v>99</v>
      </c>
      <c r="D172" s="4">
        <f t="shared" si="10"/>
        <v>1</v>
      </c>
      <c r="E172" s="95"/>
      <c r="F172" s="32">
        <v>170</v>
      </c>
      <c r="G172" s="12" t="s">
        <v>270</v>
      </c>
      <c r="H172" s="85" t="s">
        <v>269</v>
      </c>
      <c r="I172" s="69">
        <f>SUM(J172:AK172)*D172</f>
        <v>148</v>
      </c>
      <c r="J172" s="12"/>
      <c r="K172" s="12"/>
      <c r="L172" s="12"/>
      <c r="M172" s="12">
        <v>30</v>
      </c>
      <c r="N172" s="12"/>
      <c r="O172" s="12">
        <v>10</v>
      </c>
      <c r="P172" s="12">
        <v>20</v>
      </c>
      <c r="Q172" s="12">
        <v>20</v>
      </c>
      <c r="R172" s="12"/>
      <c r="S172" s="12"/>
      <c r="T172" s="12"/>
      <c r="U172" s="12"/>
      <c r="V172" s="12"/>
      <c r="W172" s="12">
        <v>20</v>
      </c>
      <c r="X172" s="12"/>
      <c r="Y172" s="12">
        <v>30</v>
      </c>
      <c r="Z172" s="12"/>
      <c r="AA172" s="12"/>
      <c r="AB172" s="12"/>
      <c r="AC172" s="12"/>
      <c r="AD172" s="12"/>
      <c r="AE172" s="12">
        <v>8</v>
      </c>
      <c r="AF172" s="117"/>
      <c r="AG172" s="117"/>
      <c r="AH172" s="117">
        <v>10</v>
      </c>
      <c r="AI172" s="117"/>
      <c r="AJ172" s="117"/>
      <c r="AK172" s="117"/>
      <c r="AL172" s="2">
        <f t="shared" si="11"/>
        <v>0</v>
      </c>
    </row>
    <row r="173" spans="2:38">
      <c r="B173" s="12"/>
      <c r="C173" s="12"/>
      <c r="D173" s="4">
        <f t="shared" si="10"/>
        <v>1</v>
      </c>
      <c r="E173" s="95"/>
      <c r="F173" s="12">
        <v>171</v>
      </c>
      <c r="G173" s="12" t="s">
        <v>271</v>
      </c>
      <c r="H173" s="12" t="s">
        <v>269</v>
      </c>
      <c r="I173" s="69">
        <f>SUM(J173:AK173)*D173</f>
        <v>1</v>
      </c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>
        <v>1</v>
      </c>
      <c r="Y173" s="12"/>
      <c r="Z173" s="12"/>
      <c r="AA173" s="12"/>
      <c r="AB173" s="12"/>
      <c r="AC173" s="12"/>
      <c r="AD173" s="12"/>
      <c r="AE173" s="12"/>
      <c r="AF173" s="117"/>
      <c r="AG173" s="117"/>
      <c r="AH173" s="117"/>
      <c r="AI173" s="117"/>
      <c r="AJ173" s="117"/>
      <c r="AK173" s="117"/>
      <c r="AL173" s="2">
        <f t="shared" si="11"/>
        <v>0</v>
      </c>
    </row>
    <row r="174" spans="2:38">
      <c r="B174" s="12"/>
      <c r="C174" s="12" t="s">
        <v>99</v>
      </c>
      <c r="D174" s="4">
        <f t="shared" si="10"/>
        <v>0</v>
      </c>
      <c r="E174" s="95" t="s">
        <v>5</v>
      </c>
      <c r="F174" s="32">
        <v>172</v>
      </c>
      <c r="G174" s="12" t="s">
        <v>272</v>
      </c>
      <c r="H174" s="12" t="s">
        <v>269</v>
      </c>
      <c r="I174" s="69">
        <f>SUM(J174:AK174)*D174</f>
        <v>0</v>
      </c>
      <c r="J174" s="12">
        <v>40</v>
      </c>
      <c r="K174" s="12">
        <v>8</v>
      </c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17"/>
      <c r="AG174" s="117"/>
      <c r="AH174" s="117"/>
      <c r="AI174" s="117"/>
      <c r="AJ174" s="117"/>
      <c r="AK174" s="117"/>
      <c r="AL174" s="2" t="str">
        <f t="shared" si="11"/>
        <v>uit</v>
      </c>
    </row>
    <row r="175" spans="2:38">
      <c r="B175" s="12"/>
      <c r="C175" s="12"/>
      <c r="D175" s="4">
        <f t="shared" si="10"/>
        <v>0</v>
      </c>
      <c r="E175" s="95" t="s">
        <v>5</v>
      </c>
      <c r="F175" s="12">
        <v>173</v>
      </c>
      <c r="G175" s="12" t="s">
        <v>273</v>
      </c>
      <c r="H175" s="12" t="s">
        <v>269</v>
      </c>
      <c r="I175" s="69">
        <f>SUM(J175:AK175)*D175</f>
        <v>0</v>
      </c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17"/>
      <c r="AG175" s="117"/>
      <c r="AH175" s="117"/>
      <c r="AI175" s="117"/>
      <c r="AJ175" s="117"/>
      <c r="AK175" s="117"/>
      <c r="AL175" s="2" t="str">
        <f t="shared" si="11"/>
        <v>uit</v>
      </c>
    </row>
    <row r="176" spans="2:38">
      <c r="B176" s="12"/>
      <c r="C176" s="12"/>
      <c r="D176" s="4">
        <f t="shared" si="10"/>
        <v>1</v>
      </c>
      <c r="E176" s="95"/>
      <c r="F176" s="32">
        <v>174</v>
      </c>
      <c r="G176" s="12" t="s">
        <v>274</v>
      </c>
      <c r="H176" s="12" t="s">
        <v>269</v>
      </c>
      <c r="I176" s="69">
        <f>SUM(J176:AK176)*D176</f>
        <v>0</v>
      </c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17"/>
      <c r="AG176" s="117"/>
      <c r="AH176" s="117"/>
      <c r="AI176" s="117"/>
      <c r="AJ176" s="117"/>
      <c r="AK176" s="117"/>
      <c r="AL176" s="2">
        <f t="shared" si="11"/>
        <v>0</v>
      </c>
    </row>
    <row r="177" spans="2:38">
      <c r="B177" s="12"/>
      <c r="C177" s="12"/>
      <c r="D177" s="4">
        <f t="shared" si="10"/>
        <v>1</v>
      </c>
      <c r="E177" s="95"/>
      <c r="F177" s="12">
        <v>175</v>
      </c>
      <c r="G177" s="12" t="s">
        <v>275</v>
      </c>
      <c r="H177" s="12" t="s">
        <v>269</v>
      </c>
      <c r="I177" s="69">
        <f>SUM(J177:AK177)*D177</f>
        <v>38</v>
      </c>
      <c r="J177" s="12"/>
      <c r="K177" s="12">
        <v>6</v>
      </c>
      <c r="L177" s="12"/>
      <c r="M177" s="12"/>
      <c r="N177" s="12"/>
      <c r="O177" s="12"/>
      <c r="P177" s="12"/>
      <c r="Q177" s="12"/>
      <c r="R177" s="12">
        <v>3</v>
      </c>
      <c r="S177" s="12"/>
      <c r="T177" s="12">
        <v>1</v>
      </c>
      <c r="U177" s="12"/>
      <c r="V177" s="12"/>
      <c r="W177" s="12"/>
      <c r="X177" s="12"/>
      <c r="Y177" s="12"/>
      <c r="Z177" s="12"/>
      <c r="AA177" s="12"/>
      <c r="AB177" s="12">
        <v>6</v>
      </c>
      <c r="AC177" s="12"/>
      <c r="AD177" s="12"/>
      <c r="AE177" s="12"/>
      <c r="AF177" s="117">
        <v>12</v>
      </c>
      <c r="AG177" s="117"/>
      <c r="AH177" s="117"/>
      <c r="AI177" s="117"/>
      <c r="AJ177" s="117">
        <v>10</v>
      </c>
      <c r="AK177" s="117"/>
      <c r="AL177" s="2">
        <f t="shared" si="11"/>
        <v>0</v>
      </c>
    </row>
    <row r="178" spans="2:38">
      <c r="B178" s="12"/>
      <c r="C178" s="12"/>
      <c r="D178" s="4">
        <f t="shared" si="10"/>
        <v>0</v>
      </c>
      <c r="E178" s="95" t="s">
        <v>5</v>
      </c>
      <c r="F178" s="32">
        <v>176</v>
      </c>
      <c r="G178" s="12" t="s">
        <v>276</v>
      </c>
      <c r="H178" s="12" t="s">
        <v>269</v>
      </c>
      <c r="I178" s="69">
        <f>SUM(J178:AK178)*D178</f>
        <v>0</v>
      </c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17"/>
      <c r="AG178" s="117"/>
      <c r="AH178" s="117"/>
      <c r="AI178" s="117"/>
      <c r="AJ178" s="117"/>
      <c r="AK178" s="117"/>
      <c r="AL178" s="2" t="str">
        <f t="shared" si="11"/>
        <v>uit</v>
      </c>
    </row>
    <row r="179" spans="2:38">
      <c r="B179" s="12"/>
      <c r="C179" s="12"/>
      <c r="D179" s="4">
        <f t="shared" si="10"/>
        <v>1</v>
      </c>
      <c r="E179" s="95"/>
      <c r="F179" s="12">
        <v>177</v>
      </c>
      <c r="G179" s="12" t="s">
        <v>277</v>
      </c>
      <c r="H179" s="12" t="s">
        <v>269</v>
      </c>
      <c r="I179" s="69">
        <f>SUM(J179:AK179)*D179</f>
        <v>0</v>
      </c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17"/>
      <c r="AG179" s="117"/>
      <c r="AH179" s="117"/>
      <c r="AI179" s="117"/>
      <c r="AJ179" s="117"/>
      <c r="AK179" s="117"/>
      <c r="AL179" s="2">
        <f t="shared" si="11"/>
        <v>0</v>
      </c>
    </row>
    <row r="180" spans="2:38">
      <c r="B180" s="12"/>
      <c r="C180" s="12"/>
      <c r="D180" s="4">
        <f t="shared" si="10"/>
        <v>1</v>
      </c>
      <c r="E180" s="95"/>
      <c r="F180" s="32">
        <v>178</v>
      </c>
      <c r="G180" s="12" t="s">
        <v>278</v>
      </c>
      <c r="H180" s="12" t="s">
        <v>269</v>
      </c>
      <c r="I180" s="69">
        <f>SUM(J180:AK180)*D180</f>
        <v>55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>
        <v>20</v>
      </c>
      <c r="AA180" s="12">
        <v>35</v>
      </c>
      <c r="AB180" s="12"/>
      <c r="AC180" s="12"/>
      <c r="AD180" s="12"/>
      <c r="AE180" s="12"/>
      <c r="AF180" s="117"/>
      <c r="AG180" s="117"/>
      <c r="AH180" s="117"/>
      <c r="AI180" s="117"/>
      <c r="AJ180" s="117"/>
      <c r="AK180" s="117"/>
      <c r="AL180" s="2">
        <f t="shared" si="11"/>
        <v>0</v>
      </c>
    </row>
    <row r="181" spans="2:38">
      <c r="B181" s="12"/>
      <c r="C181" s="12"/>
      <c r="D181" s="4">
        <f t="shared" si="10"/>
        <v>1</v>
      </c>
      <c r="E181" s="95"/>
      <c r="F181" s="12">
        <v>179</v>
      </c>
      <c r="G181" s="12" t="s">
        <v>279</v>
      </c>
      <c r="H181" s="12" t="s">
        <v>269</v>
      </c>
      <c r="I181" s="69">
        <f>SUM(J181:AK181)*D181</f>
        <v>0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17"/>
      <c r="AG181" s="117"/>
      <c r="AH181" s="117"/>
      <c r="AI181" s="117"/>
      <c r="AJ181" s="117"/>
      <c r="AK181" s="117"/>
      <c r="AL181" s="2">
        <f t="shared" si="11"/>
        <v>0</v>
      </c>
    </row>
    <row r="182" spans="2:38">
      <c r="B182" s="12"/>
      <c r="C182" s="12"/>
      <c r="D182" s="4">
        <f t="shared" si="10"/>
        <v>0</v>
      </c>
      <c r="E182" s="95" t="s">
        <v>5</v>
      </c>
      <c r="F182" s="32">
        <v>180</v>
      </c>
      <c r="G182" s="12" t="s">
        <v>280</v>
      </c>
      <c r="H182" s="12" t="s">
        <v>269</v>
      </c>
      <c r="I182" s="69">
        <f>SUM(J182:AK182)*D182</f>
        <v>0</v>
      </c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17"/>
      <c r="AG182" s="117"/>
      <c r="AH182" s="117"/>
      <c r="AI182" s="117"/>
      <c r="AJ182" s="117"/>
      <c r="AK182" s="117"/>
      <c r="AL182" s="2" t="str">
        <f t="shared" si="11"/>
        <v>uit</v>
      </c>
    </row>
    <row r="183" spans="2:38">
      <c r="B183" s="12" t="s">
        <v>97</v>
      </c>
      <c r="C183" s="12" t="s">
        <v>99</v>
      </c>
      <c r="D183" s="4">
        <f t="shared" si="10"/>
        <v>1</v>
      </c>
      <c r="E183" s="95"/>
      <c r="F183" s="12">
        <v>181</v>
      </c>
      <c r="G183" s="12" t="s">
        <v>281</v>
      </c>
      <c r="H183" s="12" t="s">
        <v>282</v>
      </c>
      <c r="I183" s="69">
        <f>SUM(J183:AK183)*D183</f>
        <v>231</v>
      </c>
      <c r="J183" s="12"/>
      <c r="K183" s="12"/>
      <c r="L183" s="12">
        <v>5</v>
      </c>
      <c r="M183" s="12">
        <v>5</v>
      </c>
      <c r="N183" s="12"/>
      <c r="O183" s="12"/>
      <c r="P183" s="12">
        <v>1</v>
      </c>
      <c r="Q183" s="12"/>
      <c r="R183" s="12">
        <v>25</v>
      </c>
      <c r="S183" s="12">
        <v>10</v>
      </c>
      <c r="T183" s="12">
        <v>15</v>
      </c>
      <c r="U183" s="12">
        <v>8</v>
      </c>
      <c r="V183" s="12">
        <v>7</v>
      </c>
      <c r="W183" s="12">
        <v>7</v>
      </c>
      <c r="X183" s="12"/>
      <c r="Y183" s="12"/>
      <c r="Z183" s="12"/>
      <c r="AA183" s="12"/>
      <c r="AB183" s="12">
        <v>3</v>
      </c>
      <c r="AC183" s="12">
        <v>10</v>
      </c>
      <c r="AD183" s="12">
        <v>20</v>
      </c>
      <c r="AE183" s="12"/>
      <c r="AF183" s="117">
        <v>90</v>
      </c>
      <c r="AG183" s="117">
        <v>25</v>
      </c>
      <c r="AH183" s="117"/>
      <c r="AI183" s="117"/>
      <c r="AJ183" s="117"/>
      <c r="AK183" s="117"/>
      <c r="AL183" s="2">
        <f t="shared" si="11"/>
        <v>0</v>
      </c>
    </row>
    <row r="184" spans="2:38">
      <c r="B184" s="12" t="s">
        <v>97</v>
      </c>
      <c r="C184" s="12" t="s">
        <v>99</v>
      </c>
      <c r="D184" s="4">
        <f t="shared" si="10"/>
        <v>1</v>
      </c>
      <c r="E184" s="95"/>
      <c r="F184" s="32">
        <v>182</v>
      </c>
      <c r="G184" s="12" t="s">
        <v>283</v>
      </c>
      <c r="H184" s="12" t="s">
        <v>282</v>
      </c>
      <c r="I184" s="69">
        <f>SUM(J184:AK184)*D184</f>
        <v>316</v>
      </c>
      <c r="J184" s="12"/>
      <c r="K184" s="12"/>
      <c r="L184" s="12">
        <v>7</v>
      </c>
      <c r="M184" s="12"/>
      <c r="N184" s="12"/>
      <c r="O184" s="12"/>
      <c r="P184" s="12"/>
      <c r="Q184" s="12"/>
      <c r="R184" s="12"/>
      <c r="S184" s="12">
        <v>10</v>
      </c>
      <c r="T184" s="12">
        <v>25</v>
      </c>
      <c r="U184" s="12">
        <v>5</v>
      </c>
      <c r="V184" s="12">
        <v>5</v>
      </c>
      <c r="W184" s="12">
        <v>4</v>
      </c>
      <c r="X184" s="12"/>
      <c r="Y184" s="12"/>
      <c r="Z184" s="12"/>
      <c r="AA184" s="12"/>
      <c r="AB184" s="12"/>
      <c r="AC184" s="12">
        <v>30</v>
      </c>
      <c r="AD184" s="12">
        <v>30</v>
      </c>
      <c r="AE184" s="12"/>
      <c r="AF184" s="117">
        <v>100</v>
      </c>
      <c r="AG184" s="117">
        <v>25</v>
      </c>
      <c r="AH184" s="117"/>
      <c r="AI184" s="117">
        <v>25</v>
      </c>
      <c r="AJ184" s="117">
        <v>50</v>
      </c>
      <c r="AK184" s="117"/>
      <c r="AL184" s="2">
        <f t="shared" si="11"/>
        <v>0</v>
      </c>
    </row>
    <row r="185" spans="2:38">
      <c r="B185" s="12"/>
      <c r="C185" s="12"/>
      <c r="D185" s="4">
        <f t="shared" si="10"/>
        <v>1</v>
      </c>
      <c r="E185" s="95"/>
      <c r="F185" s="12">
        <v>183</v>
      </c>
      <c r="G185" s="12" t="s">
        <v>284</v>
      </c>
      <c r="H185" s="12" t="s">
        <v>282</v>
      </c>
      <c r="I185" s="69">
        <f>SUM(J185:AK185)*D185</f>
        <v>35</v>
      </c>
      <c r="J185" s="12"/>
      <c r="K185" s="12"/>
      <c r="L185" s="12"/>
      <c r="M185" s="12"/>
      <c r="N185" s="12"/>
      <c r="O185" s="12"/>
      <c r="P185" s="12"/>
      <c r="Q185" s="12"/>
      <c r="R185" s="12"/>
      <c r="S185" s="85">
        <v>10</v>
      </c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17"/>
      <c r="AG185" s="117">
        <v>25</v>
      </c>
      <c r="AH185" s="117"/>
      <c r="AI185" s="117"/>
      <c r="AJ185" s="117"/>
      <c r="AK185" s="117"/>
      <c r="AL185" s="2">
        <f t="shared" si="11"/>
        <v>0</v>
      </c>
    </row>
    <row r="186" spans="2:38">
      <c r="B186" s="12"/>
      <c r="C186" s="12"/>
      <c r="D186" s="4">
        <f t="shared" si="10"/>
        <v>1</v>
      </c>
      <c r="E186" s="95"/>
      <c r="F186" s="32">
        <v>184</v>
      </c>
      <c r="G186" s="12" t="s">
        <v>285</v>
      </c>
      <c r="H186" s="12" t="s">
        <v>282</v>
      </c>
      <c r="I186" s="69">
        <f>SUM(J186:AK186)*D186</f>
        <v>51</v>
      </c>
      <c r="J186" s="12">
        <v>16</v>
      </c>
      <c r="K186" s="12"/>
      <c r="L186" s="12"/>
      <c r="M186" s="12"/>
      <c r="N186" s="12"/>
      <c r="O186" s="12"/>
      <c r="P186" s="12"/>
      <c r="Q186" s="12"/>
      <c r="R186" s="12"/>
      <c r="S186" s="85">
        <v>10</v>
      </c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17"/>
      <c r="AG186" s="117">
        <v>25</v>
      </c>
      <c r="AH186" s="117"/>
      <c r="AI186" s="117"/>
      <c r="AJ186" s="117"/>
      <c r="AK186" s="117"/>
      <c r="AL186" s="2">
        <f t="shared" si="11"/>
        <v>0</v>
      </c>
    </row>
    <row r="187" spans="2:38">
      <c r="B187" s="12"/>
      <c r="C187" s="12" t="s">
        <v>99</v>
      </c>
      <c r="D187" s="4">
        <f t="shared" ref="D187:D218" si="12">IF(E187="uit",0,1)</f>
        <v>0</v>
      </c>
      <c r="E187" s="95" t="s">
        <v>5</v>
      </c>
      <c r="F187" s="12">
        <v>185</v>
      </c>
      <c r="G187" s="12" t="s">
        <v>286</v>
      </c>
      <c r="H187" s="12" t="s">
        <v>282</v>
      </c>
      <c r="I187" s="69">
        <f>SUM(J187:AK187)*D187</f>
        <v>0</v>
      </c>
      <c r="J187" s="12"/>
      <c r="K187" s="12"/>
      <c r="L187" s="12"/>
      <c r="M187" s="12"/>
      <c r="N187" s="12"/>
      <c r="O187" s="12"/>
      <c r="P187" s="12"/>
      <c r="Q187" s="12"/>
      <c r="R187" s="12"/>
      <c r="S187" s="85">
        <v>10</v>
      </c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17"/>
      <c r="AG187" s="117">
        <v>25</v>
      </c>
      <c r="AH187" s="117"/>
      <c r="AI187" s="117"/>
      <c r="AJ187" s="117"/>
      <c r="AK187" s="117"/>
      <c r="AL187" s="2" t="str">
        <f t="shared" ref="AL187:AL218" si="13">E187</f>
        <v>uit</v>
      </c>
    </row>
    <row r="188" spans="2:38">
      <c r="B188" s="12"/>
      <c r="C188" s="12"/>
      <c r="D188" s="4">
        <f t="shared" si="12"/>
        <v>1</v>
      </c>
      <c r="E188" s="95"/>
      <c r="F188" s="32">
        <v>186</v>
      </c>
      <c r="G188" s="12" t="s">
        <v>287</v>
      </c>
      <c r="H188" s="12" t="s">
        <v>282</v>
      </c>
      <c r="I188" s="69">
        <f>SUM(J188:AK188)*D188</f>
        <v>61</v>
      </c>
      <c r="J188" s="12"/>
      <c r="K188" s="12"/>
      <c r="L188" s="12"/>
      <c r="M188" s="12"/>
      <c r="N188" s="12"/>
      <c r="O188" s="12"/>
      <c r="P188" s="12">
        <v>6</v>
      </c>
      <c r="Q188" s="12"/>
      <c r="R188" s="12"/>
      <c r="S188" s="85">
        <v>10</v>
      </c>
      <c r="T188" s="12"/>
      <c r="U188" s="12"/>
      <c r="V188" s="12">
        <v>20</v>
      </c>
      <c r="W188" s="12"/>
      <c r="X188" s="12"/>
      <c r="Y188" s="12"/>
      <c r="Z188" s="12"/>
      <c r="AA188" s="12"/>
      <c r="AB188" s="12"/>
      <c r="AC188" s="12"/>
      <c r="AD188" s="12"/>
      <c r="AE188" s="12"/>
      <c r="AF188" s="117"/>
      <c r="AG188" s="117">
        <v>25</v>
      </c>
      <c r="AH188" s="117"/>
      <c r="AI188" s="117"/>
      <c r="AJ188" s="117"/>
      <c r="AK188" s="117"/>
      <c r="AL188" s="2">
        <f t="shared" si="13"/>
        <v>0</v>
      </c>
    </row>
    <row r="189" spans="2:38">
      <c r="B189" s="12"/>
      <c r="C189" s="12"/>
      <c r="D189" s="4">
        <f t="shared" si="12"/>
        <v>0</v>
      </c>
      <c r="E189" s="95" t="s">
        <v>5</v>
      </c>
      <c r="F189" s="12">
        <v>187</v>
      </c>
      <c r="G189" s="12" t="s">
        <v>288</v>
      </c>
      <c r="H189" s="12" t="s">
        <v>282</v>
      </c>
      <c r="I189" s="69">
        <f>SUM(J189:AK189)*D189</f>
        <v>0</v>
      </c>
      <c r="J189" s="12"/>
      <c r="K189" s="12"/>
      <c r="L189" s="12"/>
      <c r="M189" s="12"/>
      <c r="N189" s="12"/>
      <c r="O189" s="12"/>
      <c r="P189" s="12"/>
      <c r="Q189" s="12"/>
      <c r="R189" s="12"/>
      <c r="S189" s="85">
        <v>10</v>
      </c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17"/>
      <c r="AG189" s="117">
        <v>25</v>
      </c>
      <c r="AH189" s="117"/>
      <c r="AI189" s="117"/>
      <c r="AJ189" s="117"/>
      <c r="AK189" s="117"/>
      <c r="AL189" s="2" t="str">
        <f t="shared" si="13"/>
        <v>uit</v>
      </c>
    </row>
    <row r="190" spans="2:38">
      <c r="B190" s="12"/>
      <c r="C190" s="12"/>
      <c r="D190" s="4">
        <f t="shared" si="12"/>
        <v>1</v>
      </c>
      <c r="E190" s="95"/>
      <c r="F190" s="32">
        <v>188</v>
      </c>
      <c r="G190" s="12" t="s">
        <v>289</v>
      </c>
      <c r="H190" s="12" t="s">
        <v>282</v>
      </c>
      <c r="I190" s="69">
        <f>SUM(J190:AK190)*D190</f>
        <v>70</v>
      </c>
      <c r="J190" s="12">
        <v>20</v>
      </c>
      <c r="K190" s="12"/>
      <c r="L190" s="12"/>
      <c r="M190" s="12"/>
      <c r="N190" s="12"/>
      <c r="O190" s="12"/>
      <c r="P190" s="12"/>
      <c r="Q190" s="12"/>
      <c r="R190" s="12"/>
      <c r="S190" s="85">
        <v>10</v>
      </c>
      <c r="T190" s="12"/>
      <c r="U190" s="12"/>
      <c r="V190" s="12"/>
      <c r="W190" s="12"/>
      <c r="X190" s="12">
        <v>7</v>
      </c>
      <c r="Y190" s="12"/>
      <c r="Z190" s="12"/>
      <c r="AA190" s="12">
        <v>8</v>
      </c>
      <c r="AB190" s="12"/>
      <c r="AC190" s="12"/>
      <c r="AD190" s="12"/>
      <c r="AE190" s="12"/>
      <c r="AF190" s="117"/>
      <c r="AG190" s="117">
        <v>25</v>
      </c>
      <c r="AH190" s="117"/>
      <c r="AI190" s="117"/>
      <c r="AJ190" s="117"/>
      <c r="AK190" s="117"/>
      <c r="AL190" s="2">
        <f t="shared" si="13"/>
        <v>0</v>
      </c>
    </row>
    <row r="191" spans="2:38">
      <c r="B191" s="12"/>
      <c r="C191" s="12"/>
      <c r="D191" s="4">
        <f t="shared" si="12"/>
        <v>1</v>
      </c>
      <c r="E191" s="95"/>
      <c r="F191" s="12">
        <v>189</v>
      </c>
      <c r="G191" s="12" t="s">
        <v>290</v>
      </c>
      <c r="H191" s="12" t="s">
        <v>282</v>
      </c>
      <c r="I191" s="69">
        <f>SUM(J191:AK191)*D191</f>
        <v>36</v>
      </c>
      <c r="J191" s="12"/>
      <c r="K191" s="12"/>
      <c r="L191" s="12"/>
      <c r="M191" s="12"/>
      <c r="N191" s="12"/>
      <c r="O191" s="12"/>
      <c r="P191" s="12"/>
      <c r="Q191" s="12"/>
      <c r="R191" s="12"/>
      <c r="S191" s="85">
        <v>10</v>
      </c>
      <c r="T191" s="12"/>
      <c r="U191" s="12"/>
      <c r="V191" s="12"/>
      <c r="W191" s="12"/>
      <c r="X191" s="12"/>
      <c r="Y191" s="12"/>
      <c r="Z191" s="12">
        <v>1</v>
      </c>
      <c r="AA191" s="12"/>
      <c r="AB191" s="12"/>
      <c r="AC191" s="12"/>
      <c r="AD191" s="12"/>
      <c r="AE191" s="12"/>
      <c r="AF191" s="117"/>
      <c r="AG191" s="117">
        <v>25</v>
      </c>
      <c r="AH191" s="117"/>
      <c r="AI191" s="117"/>
      <c r="AJ191" s="117"/>
      <c r="AK191" s="117"/>
      <c r="AL191" s="2">
        <f t="shared" si="13"/>
        <v>0</v>
      </c>
    </row>
    <row r="192" spans="2:38">
      <c r="B192" s="12"/>
      <c r="C192" s="12"/>
      <c r="D192" s="4">
        <f t="shared" si="12"/>
        <v>0</v>
      </c>
      <c r="E192" s="95" t="s">
        <v>5</v>
      </c>
      <c r="F192" s="32">
        <v>190</v>
      </c>
      <c r="G192" s="12" t="s">
        <v>291</v>
      </c>
      <c r="H192" s="12" t="s">
        <v>282</v>
      </c>
      <c r="I192" s="69">
        <f>SUM(J192:AK192)*D192</f>
        <v>0</v>
      </c>
      <c r="J192" s="12"/>
      <c r="K192" s="12"/>
      <c r="L192" s="12"/>
      <c r="M192" s="12"/>
      <c r="N192" s="12"/>
      <c r="O192" s="12"/>
      <c r="P192" s="12"/>
      <c r="Q192" s="12"/>
      <c r="R192" s="12"/>
      <c r="S192" s="85">
        <v>10</v>
      </c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17"/>
      <c r="AG192" s="117">
        <v>25</v>
      </c>
      <c r="AH192" s="117"/>
      <c r="AI192" s="117"/>
      <c r="AJ192" s="117"/>
      <c r="AK192" s="117"/>
      <c r="AL192" s="2" t="str">
        <f t="shared" si="13"/>
        <v>uit</v>
      </c>
    </row>
    <row r="193" spans="2:38">
      <c r="B193" s="12"/>
      <c r="C193" s="12"/>
      <c r="D193" s="4">
        <f t="shared" si="12"/>
        <v>1</v>
      </c>
      <c r="E193" s="95"/>
      <c r="F193" s="12">
        <v>191</v>
      </c>
      <c r="G193" s="85" t="s">
        <v>483</v>
      </c>
      <c r="H193" s="12" t="s">
        <v>282</v>
      </c>
      <c r="I193" s="69">
        <f>SUM(J193:AK193)*D193</f>
        <v>68</v>
      </c>
      <c r="J193" s="12"/>
      <c r="K193" s="12"/>
      <c r="L193" s="12"/>
      <c r="M193" s="12"/>
      <c r="N193" s="12"/>
      <c r="O193" s="12"/>
      <c r="P193" s="12"/>
      <c r="Q193" s="12"/>
      <c r="R193" s="12"/>
      <c r="S193" s="85">
        <v>10</v>
      </c>
      <c r="T193" s="12"/>
      <c r="U193" s="12"/>
      <c r="V193" s="12"/>
      <c r="W193" s="12"/>
      <c r="X193" s="12"/>
      <c r="Y193" s="12"/>
      <c r="Z193" s="12"/>
      <c r="AA193" s="12"/>
      <c r="AB193" s="12">
        <v>25</v>
      </c>
      <c r="AC193" s="12"/>
      <c r="AD193" s="12">
        <v>8</v>
      </c>
      <c r="AE193" s="12"/>
      <c r="AF193" s="117"/>
      <c r="AG193" s="117">
        <v>25</v>
      </c>
      <c r="AH193" s="117"/>
      <c r="AI193" s="117"/>
      <c r="AJ193" s="117"/>
      <c r="AK193" s="117"/>
      <c r="AL193" s="2">
        <f t="shared" si="13"/>
        <v>0</v>
      </c>
    </row>
    <row r="194" spans="2:38">
      <c r="B194" s="12"/>
      <c r="C194" s="12"/>
      <c r="D194" s="4">
        <f t="shared" si="12"/>
        <v>0</v>
      </c>
      <c r="E194" s="95" t="s">
        <v>5</v>
      </c>
      <c r="F194" s="32">
        <v>192</v>
      </c>
      <c r="G194" s="85" t="s">
        <v>480</v>
      </c>
      <c r="H194" s="12" t="s">
        <v>282</v>
      </c>
      <c r="I194" s="69">
        <f>SUM(J194:AK194)*D194</f>
        <v>0</v>
      </c>
      <c r="J194" s="12">
        <v>6</v>
      </c>
      <c r="K194" s="12"/>
      <c r="L194" s="12"/>
      <c r="M194" s="12"/>
      <c r="N194" s="12"/>
      <c r="O194" s="12"/>
      <c r="P194" s="12"/>
      <c r="Q194" s="12"/>
      <c r="R194" s="12"/>
      <c r="S194" s="85">
        <v>10</v>
      </c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17"/>
      <c r="AG194" s="117">
        <v>25</v>
      </c>
      <c r="AH194" s="117"/>
      <c r="AI194" s="117"/>
      <c r="AJ194" s="117"/>
      <c r="AK194" s="117"/>
      <c r="AL194" s="2" t="str">
        <f t="shared" si="13"/>
        <v>uit</v>
      </c>
    </row>
    <row r="195" spans="2:38">
      <c r="B195" s="12"/>
      <c r="C195" s="12" t="s">
        <v>98</v>
      </c>
      <c r="D195" s="4">
        <f t="shared" si="12"/>
        <v>1</v>
      </c>
      <c r="E195" s="95"/>
      <c r="F195" s="12">
        <v>193</v>
      </c>
      <c r="G195" s="12" t="s">
        <v>294</v>
      </c>
      <c r="H195" s="12" t="s">
        <v>295</v>
      </c>
      <c r="I195" s="69">
        <f>SUM(J195:AK195)*D195</f>
        <v>74</v>
      </c>
      <c r="J195" s="12"/>
      <c r="K195" s="12"/>
      <c r="L195" s="12"/>
      <c r="M195" s="12">
        <v>15</v>
      </c>
      <c r="N195" s="12"/>
      <c r="O195" s="12">
        <v>15</v>
      </c>
      <c r="P195" s="12">
        <v>9</v>
      </c>
      <c r="Q195" s="12"/>
      <c r="R195" s="12"/>
      <c r="S195" s="12"/>
      <c r="T195" s="12"/>
      <c r="U195" s="12"/>
      <c r="V195" s="12"/>
      <c r="W195" s="12"/>
      <c r="X195" s="12"/>
      <c r="Y195" s="12">
        <v>15</v>
      </c>
      <c r="Z195" s="12"/>
      <c r="AA195" s="12"/>
      <c r="AB195" s="12"/>
      <c r="AC195" s="12"/>
      <c r="AD195" s="12"/>
      <c r="AE195" s="12">
        <v>20</v>
      </c>
      <c r="AF195" s="117"/>
      <c r="AG195" s="117"/>
      <c r="AH195" s="117"/>
      <c r="AI195" s="117"/>
      <c r="AJ195" s="117"/>
      <c r="AK195" s="117"/>
      <c r="AL195" s="2">
        <f t="shared" si="13"/>
        <v>0</v>
      </c>
    </row>
    <row r="196" spans="2:38">
      <c r="B196" s="12"/>
      <c r="C196" s="12"/>
      <c r="D196" s="4">
        <f t="shared" si="12"/>
        <v>1</v>
      </c>
      <c r="E196" s="95"/>
      <c r="F196" s="32">
        <v>194</v>
      </c>
      <c r="G196" s="12" t="s">
        <v>296</v>
      </c>
      <c r="H196" s="12" t="s">
        <v>295</v>
      </c>
      <c r="I196" s="69">
        <f>SUM(J196:AK196)*D196</f>
        <v>56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>
        <v>2</v>
      </c>
      <c r="U196" s="12">
        <v>20</v>
      </c>
      <c r="V196" s="12"/>
      <c r="W196" s="12"/>
      <c r="X196" s="12"/>
      <c r="Y196" s="12"/>
      <c r="Z196" s="12">
        <v>3</v>
      </c>
      <c r="AA196" s="12">
        <v>7</v>
      </c>
      <c r="AB196" s="12">
        <v>10</v>
      </c>
      <c r="AC196" s="12"/>
      <c r="AD196" s="12"/>
      <c r="AE196" s="12"/>
      <c r="AF196" s="117">
        <v>14</v>
      </c>
      <c r="AG196" s="117"/>
      <c r="AH196" s="117"/>
      <c r="AI196" s="117"/>
      <c r="AJ196" s="117"/>
      <c r="AK196" s="117"/>
      <c r="AL196" s="2">
        <f t="shared" si="13"/>
        <v>0</v>
      </c>
    </row>
    <row r="197" spans="2:38">
      <c r="B197" s="12"/>
      <c r="C197" s="12"/>
      <c r="D197" s="4">
        <f t="shared" si="12"/>
        <v>1</v>
      </c>
      <c r="E197" s="95"/>
      <c r="F197" s="12">
        <v>195</v>
      </c>
      <c r="G197" s="12" t="s">
        <v>297</v>
      </c>
      <c r="H197" s="12" t="s">
        <v>295</v>
      </c>
      <c r="I197" s="69">
        <f>SUM(J197:AK197)*D197</f>
        <v>2</v>
      </c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>
        <v>2</v>
      </c>
      <c r="AB197" s="12"/>
      <c r="AC197" s="12"/>
      <c r="AD197" s="12"/>
      <c r="AE197" s="12"/>
      <c r="AF197" s="117"/>
      <c r="AG197" s="117"/>
      <c r="AH197" s="117"/>
      <c r="AI197" s="117"/>
      <c r="AJ197" s="117"/>
      <c r="AK197" s="117"/>
      <c r="AL197" s="2">
        <f t="shared" si="13"/>
        <v>0</v>
      </c>
    </row>
    <row r="198" spans="2:38">
      <c r="B198" s="12"/>
      <c r="C198" s="12"/>
      <c r="D198" s="4">
        <f t="shared" si="12"/>
        <v>1</v>
      </c>
      <c r="E198" s="95"/>
      <c r="F198" s="32">
        <v>196</v>
      </c>
      <c r="G198" s="12" t="s">
        <v>298</v>
      </c>
      <c r="H198" s="12" t="s">
        <v>295</v>
      </c>
      <c r="I198" s="69">
        <f>SUM(J198:AK198)*D198</f>
        <v>0</v>
      </c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17"/>
      <c r="AG198" s="117"/>
      <c r="AH198" s="117"/>
      <c r="AI198" s="117"/>
      <c r="AJ198" s="117"/>
      <c r="AK198" s="117"/>
      <c r="AL198" s="2">
        <f t="shared" si="13"/>
        <v>0</v>
      </c>
    </row>
    <row r="199" spans="2:38">
      <c r="B199" s="12"/>
      <c r="C199" s="12"/>
      <c r="D199" s="4">
        <f t="shared" si="12"/>
        <v>1</v>
      </c>
      <c r="E199" s="95"/>
      <c r="F199" s="12">
        <v>197</v>
      </c>
      <c r="G199" s="12" t="s">
        <v>299</v>
      </c>
      <c r="H199" s="12" t="s">
        <v>295</v>
      </c>
      <c r="I199" s="69">
        <f>SUM(J199:AK199)*D199</f>
        <v>11</v>
      </c>
      <c r="J199" s="12"/>
      <c r="K199" s="12"/>
      <c r="L199" s="12"/>
      <c r="M199" s="12"/>
      <c r="N199" s="12"/>
      <c r="O199" s="12">
        <v>3</v>
      </c>
      <c r="P199" s="12"/>
      <c r="Q199" s="12">
        <v>8</v>
      </c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17"/>
      <c r="AG199" s="117"/>
      <c r="AH199" s="117"/>
      <c r="AI199" s="117"/>
      <c r="AJ199" s="117"/>
      <c r="AK199" s="117"/>
      <c r="AL199" s="2">
        <f t="shared" si="13"/>
        <v>0</v>
      </c>
    </row>
    <row r="200" spans="2:38">
      <c r="B200" s="12"/>
      <c r="C200" s="12"/>
      <c r="D200" s="4">
        <f t="shared" si="12"/>
        <v>1</v>
      </c>
      <c r="E200" s="95"/>
      <c r="F200" s="32">
        <v>198</v>
      </c>
      <c r="G200" s="12" t="s">
        <v>300</v>
      </c>
      <c r="H200" s="12" t="s">
        <v>295</v>
      </c>
      <c r="I200" s="69">
        <f>SUM(J200:AK200)*D200</f>
        <v>9</v>
      </c>
      <c r="J200" s="12"/>
      <c r="K200" s="12"/>
      <c r="L200" s="12"/>
      <c r="M200" s="12"/>
      <c r="N200" s="12"/>
      <c r="O200" s="12"/>
      <c r="P200" s="12"/>
      <c r="Q200" s="12">
        <v>9</v>
      </c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17"/>
      <c r="AG200" s="117"/>
      <c r="AH200" s="117"/>
      <c r="AI200" s="117"/>
      <c r="AJ200" s="117"/>
      <c r="AK200" s="117"/>
      <c r="AL200" s="2">
        <f t="shared" si="13"/>
        <v>0</v>
      </c>
    </row>
    <row r="201" spans="2:38">
      <c r="B201" s="12"/>
      <c r="C201" s="12"/>
      <c r="D201" s="4">
        <f t="shared" si="12"/>
        <v>1</v>
      </c>
      <c r="E201" s="95"/>
      <c r="F201" s="12">
        <v>199</v>
      </c>
      <c r="G201" s="12" t="s">
        <v>301</v>
      </c>
      <c r="H201" s="12" t="s">
        <v>295</v>
      </c>
      <c r="I201" s="69">
        <f>SUM(J201:AK201)*D201</f>
        <v>47</v>
      </c>
      <c r="J201" s="12">
        <v>12</v>
      </c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>
        <v>35</v>
      </c>
      <c r="Y201" s="12"/>
      <c r="Z201" s="12"/>
      <c r="AA201" s="12"/>
      <c r="AB201" s="12"/>
      <c r="AC201" s="12"/>
      <c r="AD201" s="12"/>
      <c r="AE201" s="12"/>
      <c r="AF201" s="117"/>
      <c r="AG201" s="117"/>
      <c r="AH201" s="117"/>
      <c r="AI201" s="117"/>
      <c r="AJ201" s="117"/>
      <c r="AK201" s="117"/>
      <c r="AL201" s="2">
        <f t="shared" si="13"/>
        <v>0</v>
      </c>
    </row>
    <row r="202" spans="2:38">
      <c r="B202" s="12"/>
      <c r="C202" s="12"/>
      <c r="D202" s="4">
        <f t="shared" si="12"/>
        <v>0</v>
      </c>
      <c r="E202" s="95" t="s">
        <v>5</v>
      </c>
      <c r="F202" s="32">
        <v>200</v>
      </c>
      <c r="G202" s="12" t="s">
        <v>302</v>
      </c>
      <c r="H202" s="12" t="s">
        <v>295</v>
      </c>
      <c r="I202" s="69">
        <f>SUM(J202:AK202)*D202</f>
        <v>0</v>
      </c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>
        <v>15</v>
      </c>
      <c r="W202" s="12"/>
      <c r="X202" s="12"/>
      <c r="Y202" s="12"/>
      <c r="Z202" s="12"/>
      <c r="AA202" s="12"/>
      <c r="AB202" s="12"/>
      <c r="AC202" s="12"/>
      <c r="AD202" s="12"/>
      <c r="AE202" s="12"/>
      <c r="AF202" s="117"/>
      <c r="AG202" s="117"/>
      <c r="AH202" s="117"/>
      <c r="AI202" s="117"/>
      <c r="AJ202" s="117"/>
      <c r="AK202" s="117"/>
      <c r="AL202" s="2" t="str">
        <f t="shared" si="13"/>
        <v>uit</v>
      </c>
    </row>
    <row r="203" spans="2:38">
      <c r="B203" s="12"/>
      <c r="C203" s="12"/>
      <c r="D203" s="4">
        <f t="shared" si="12"/>
        <v>0</v>
      </c>
      <c r="E203" s="95" t="s">
        <v>5</v>
      </c>
      <c r="F203" s="12">
        <v>201</v>
      </c>
      <c r="G203" s="12" t="s">
        <v>303</v>
      </c>
      <c r="H203" s="12" t="s">
        <v>295</v>
      </c>
      <c r="I203" s="69">
        <f>SUM(J203:AK203)*D203</f>
        <v>0</v>
      </c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17"/>
      <c r="AG203" s="117"/>
      <c r="AH203" s="117"/>
      <c r="AI203" s="117"/>
      <c r="AJ203" s="117"/>
      <c r="AK203" s="117"/>
      <c r="AL203" s="2" t="str">
        <f t="shared" si="13"/>
        <v>uit</v>
      </c>
    </row>
    <row r="204" spans="2:38">
      <c r="B204" s="12"/>
      <c r="C204" s="12"/>
      <c r="D204" s="4">
        <f t="shared" si="12"/>
        <v>1</v>
      </c>
      <c r="E204" s="95"/>
      <c r="F204" s="32">
        <v>202</v>
      </c>
      <c r="G204" s="12" t="s">
        <v>304</v>
      </c>
      <c r="H204" s="12" t="s">
        <v>295</v>
      </c>
      <c r="I204" s="69">
        <f>SUM(J204:AK204)*D204</f>
        <v>13</v>
      </c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>
        <v>9</v>
      </c>
      <c r="AA204" s="12">
        <v>4</v>
      </c>
      <c r="AB204" s="12"/>
      <c r="AC204" s="12"/>
      <c r="AD204" s="12"/>
      <c r="AE204" s="12"/>
      <c r="AF204" s="117"/>
      <c r="AG204" s="117"/>
      <c r="AH204" s="117"/>
      <c r="AI204" s="117"/>
      <c r="AJ204" s="117"/>
      <c r="AK204" s="117"/>
      <c r="AL204" s="2">
        <f t="shared" si="13"/>
        <v>0</v>
      </c>
    </row>
    <row r="205" spans="2:38">
      <c r="B205" s="12"/>
      <c r="C205" s="12"/>
      <c r="D205" s="4">
        <f t="shared" si="12"/>
        <v>0</v>
      </c>
      <c r="E205" s="95" t="s">
        <v>5</v>
      </c>
      <c r="F205" s="12">
        <v>203</v>
      </c>
      <c r="G205" s="12" t="s">
        <v>305</v>
      </c>
      <c r="H205" s="12" t="s">
        <v>295</v>
      </c>
      <c r="I205" s="69">
        <f>SUM(J205:AK205)*D205</f>
        <v>0</v>
      </c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17"/>
      <c r="AG205" s="117"/>
      <c r="AH205" s="117"/>
      <c r="AI205" s="117"/>
      <c r="AJ205" s="117"/>
      <c r="AK205" s="117"/>
      <c r="AL205" s="2" t="str">
        <f t="shared" si="13"/>
        <v>uit</v>
      </c>
    </row>
    <row r="206" spans="2:38">
      <c r="B206" s="12"/>
      <c r="C206" s="12"/>
      <c r="D206" s="4">
        <f t="shared" si="12"/>
        <v>0</v>
      </c>
      <c r="E206" s="95" t="s">
        <v>5</v>
      </c>
      <c r="F206" s="32">
        <v>204</v>
      </c>
      <c r="G206" s="12" t="s">
        <v>306</v>
      </c>
      <c r="H206" s="12" t="s">
        <v>295</v>
      </c>
      <c r="I206" s="69">
        <f>SUM(J206:AK206)*D206</f>
        <v>0</v>
      </c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17"/>
      <c r="AG206" s="117"/>
      <c r="AH206" s="117"/>
      <c r="AI206" s="117"/>
      <c r="AJ206" s="117"/>
      <c r="AK206" s="117"/>
      <c r="AL206" s="2" t="str">
        <f t="shared" si="13"/>
        <v>uit</v>
      </c>
    </row>
    <row r="207" spans="2:38">
      <c r="B207" s="12" t="s">
        <v>99</v>
      </c>
      <c r="C207" s="12" t="s">
        <v>99</v>
      </c>
      <c r="D207" s="4">
        <f t="shared" si="12"/>
        <v>1</v>
      </c>
      <c r="E207" s="95"/>
      <c r="F207" s="12">
        <v>205</v>
      </c>
      <c r="G207" s="12" t="s">
        <v>307</v>
      </c>
      <c r="H207" s="12" t="s">
        <v>308</v>
      </c>
      <c r="I207" s="69">
        <f>SUM(J207:AK207)*D207</f>
        <v>57</v>
      </c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>
        <v>15</v>
      </c>
      <c r="AB207" s="12"/>
      <c r="AC207" s="12">
        <v>2</v>
      </c>
      <c r="AD207" s="12"/>
      <c r="AE207" s="12"/>
      <c r="AF207" s="117">
        <v>40</v>
      </c>
      <c r="AG207" s="117"/>
      <c r="AH207" s="117"/>
      <c r="AI207" s="117"/>
      <c r="AJ207" s="117"/>
      <c r="AK207" s="117"/>
      <c r="AL207" s="2">
        <f t="shared" si="13"/>
        <v>0</v>
      </c>
    </row>
    <row r="208" spans="2:38">
      <c r="B208" s="12"/>
      <c r="C208" s="12" t="s">
        <v>99</v>
      </c>
      <c r="D208" s="4">
        <f t="shared" si="12"/>
        <v>1</v>
      </c>
      <c r="E208" s="95"/>
      <c r="F208" s="32">
        <v>206</v>
      </c>
      <c r="G208" s="12" t="s">
        <v>309</v>
      </c>
      <c r="H208" s="12" t="s">
        <v>308</v>
      </c>
      <c r="I208" s="69">
        <f>SUM(J208:AK208)*D208</f>
        <v>0</v>
      </c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17"/>
      <c r="AG208" s="117"/>
      <c r="AH208" s="117"/>
      <c r="AI208" s="117"/>
      <c r="AJ208" s="117"/>
      <c r="AK208" s="117"/>
      <c r="AL208" s="2">
        <f t="shared" si="13"/>
        <v>0</v>
      </c>
    </row>
    <row r="209" spans="2:38">
      <c r="B209" s="12"/>
      <c r="C209" s="12"/>
      <c r="D209" s="4">
        <f t="shared" si="12"/>
        <v>1</v>
      </c>
      <c r="E209" s="95"/>
      <c r="F209" s="12">
        <v>207</v>
      </c>
      <c r="G209" s="12" t="s">
        <v>310</v>
      </c>
      <c r="H209" s="12" t="s">
        <v>308</v>
      </c>
      <c r="I209" s="69">
        <f>SUM(J209:AK209)*D209</f>
        <v>0</v>
      </c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17"/>
      <c r="AG209" s="117"/>
      <c r="AH209" s="117"/>
      <c r="AI209" s="117"/>
      <c r="AJ209" s="117"/>
      <c r="AK209" s="117"/>
      <c r="AL209" s="2">
        <f t="shared" si="13"/>
        <v>0</v>
      </c>
    </row>
    <row r="210" spans="2:38">
      <c r="B210" s="12"/>
      <c r="C210" s="12" t="s">
        <v>99</v>
      </c>
      <c r="D210" s="4">
        <f t="shared" si="12"/>
        <v>1</v>
      </c>
      <c r="E210" s="95"/>
      <c r="F210" s="32">
        <v>208</v>
      </c>
      <c r="G210" s="12" t="s">
        <v>311</v>
      </c>
      <c r="H210" s="12" t="s">
        <v>308</v>
      </c>
      <c r="I210" s="69">
        <f>SUM(J210:AK210)*D210</f>
        <v>39</v>
      </c>
      <c r="J210" s="12"/>
      <c r="K210" s="12"/>
      <c r="L210" s="12"/>
      <c r="M210" s="12"/>
      <c r="N210" s="12"/>
      <c r="O210" s="12">
        <v>2</v>
      </c>
      <c r="P210" s="12"/>
      <c r="Q210" s="12"/>
      <c r="R210" s="12"/>
      <c r="S210" s="12"/>
      <c r="T210" s="12"/>
      <c r="U210" s="12"/>
      <c r="V210" s="12"/>
      <c r="W210" s="12"/>
      <c r="X210" s="12">
        <v>4</v>
      </c>
      <c r="Y210" s="12">
        <v>5</v>
      </c>
      <c r="Z210" s="12">
        <v>25</v>
      </c>
      <c r="AA210" s="12"/>
      <c r="AB210" s="12"/>
      <c r="AC210" s="12"/>
      <c r="AD210" s="12"/>
      <c r="AE210" s="12">
        <v>1</v>
      </c>
      <c r="AF210" s="117">
        <v>2</v>
      </c>
      <c r="AG210" s="117"/>
      <c r="AH210" s="117"/>
      <c r="AI210" s="117"/>
      <c r="AJ210" s="117"/>
      <c r="AK210" s="117"/>
      <c r="AL210" s="2">
        <f t="shared" si="13"/>
        <v>0</v>
      </c>
    </row>
    <row r="211" spans="2:38">
      <c r="B211" s="12"/>
      <c r="C211" s="12"/>
      <c r="D211" s="4">
        <f t="shared" si="12"/>
        <v>0</v>
      </c>
      <c r="E211" s="95" t="s">
        <v>5</v>
      </c>
      <c r="F211" s="12">
        <v>209</v>
      </c>
      <c r="G211" s="12" t="s">
        <v>312</v>
      </c>
      <c r="H211" s="12" t="s">
        <v>308</v>
      </c>
      <c r="I211" s="69">
        <f>SUM(J211:AK211)*D211</f>
        <v>0</v>
      </c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17"/>
      <c r="AG211" s="117"/>
      <c r="AH211" s="117"/>
      <c r="AI211" s="117"/>
      <c r="AJ211" s="117"/>
      <c r="AK211" s="117"/>
      <c r="AL211" s="2" t="str">
        <f t="shared" si="13"/>
        <v>uit</v>
      </c>
    </row>
    <row r="212" spans="2:38">
      <c r="B212" s="12"/>
      <c r="C212" s="12"/>
      <c r="D212" s="4">
        <f t="shared" si="12"/>
        <v>1</v>
      </c>
      <c r="E212" s="95"/>
      <c r="F212" s="32">
        <v>210</v>
      </c>
      <c r="G212" s="12" t="s">
        <v>313</v>
      </c>
      <c r="H212" s="12" t="s">
        <v>308</v>
      </c>
      <c r="I212" s="69">
        <f>SUM(J212:AK212)*D212</f>
        <v>18</v>
      </c>
      <c r="J212" s="12">
        <v>18</v>
      </c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17"/>
      <c r="AG212" s="117"/>
      <c r="AH212" s="117"/>
      <c r="AI212" s="117"/>
      <c r="AJ212" s="117"/>
      <c r="AK212" s="117"/>
      <c r="AL212" s="2">
        <f t="shared" si="13"/>
        <v>0</v>
      </c>
    </row>
    <row r="213" spans="2:38">
      <c r="B213" s="12"/>
      <c r="C213" s="12"/>
      <c r="D213" s="4">
        <f t="shared" si="12"/>
        <v>1</v>
      </c>
      <c r="E213" s="95"/>
      <c r="F213" s="12">
        <v>211</v>
      </c>
      <c r="G213" s="12" t="s">
        <v>314</v>
      </c>
      <c r="H213" s="12" t="s">
        <v>308</v>
      </c>
      <c r="I213" s="69">
        <f>SUM(J213:AK213)*D213</f>
        <v>0</v>
      </c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17"/>
      <c r="AG213" s="117"/>
      <c r="AH213" s="117"/>
      <c r="AI213" s="117"/>
      <c r="AJ213" s="117"/>
      <c r="AK213" s="117"/>
      <c r="AL213" s="2">
        <f t="shared" si="13"/>
        <v>0</v>
      </c>
    </row>
    <row r="214" spans="2:38">
      <c r="B214" s="12"/>
      <c r="C214" s="12"/>
      <c r="D214" s="4">
        <f t="shared" si="12"/>
        <v>0</v>
      </c>
      <c r="E214" s="95" t="s">
        <v>5</v>
      </c>
      <c r="F214" s="32">
        <v>212</v>
      </c>
      <c r="G214" s="12" t="s">
        <v>315</v>
      </c>
      <c r="H214" s="12" t="s">
        <v>308</v>
      </c>
      <c r="I214" s="69">
        <f>SUM(J214:AK214)*D214</f>
        <v>0</v>
      </c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17"/>
      <c r="AG214" s="117"/>
      <c r="AH214" s="117"/>
      <c r="AI214" s="117"/>
      <c r="AJ214" s="117"/>
      <c r="AK214" s="117"/>
      <c r="AL214" s="2" t="str">
        <f t="shared" si="13"/>
        <v>uit</v>
      </c>
    </row>
    <row r="215" spans="2:38">
      <c r="B215" s="12"/>
      <c r="C215" s="12"/>
      <c r="D215" s="4">
        <f t="shared" si="12"/>
        <v>0</v>
      </c>
      <c r="E215" s="95" t="s">
        <v>5</v>
      </c>
      <c r="F215" s="12">
        <v>213</v>
      </c>
      <c r="G215" s="12" t="s">
        <v>316</v>
      </c>
      <c r="H215" s="12" t="s">
        <v>308</v>
      </c>
      <c r="I215" s="69">
        <f>SUM(J215:AK215)*D215</f>
        <v>0</v>
      </c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17"/>
      <c r="AG215" s="117"/>
      <c r="AH215" s="117"/>
      <c r="AI215" s="117"/>
      <c r="AJ215" s="117"/>
      <c r="AK215" s="117"/>
      <c r="AL215" s="2" t="str">
        <f t="shared" si="13"/>
        <v>uit</v>
      </c>
    </row>
    <row r="216" spans="2:38">
      <c r="B216" s="12"/>
      <c r="C216" s="12"/>
      <c r="D216" s="4">
        <f t="shared" si="12"/>
        <v>1</v>
      </c>
      <c r="E216" s="95"/>
      <c r="F216" s="32">
        <v>214</v>
      </c>
      <c r="G216" s="12" t="s">
        <v>317</v>
      </c>
      <c r="H216" s="12" t="s">
        <v>308</v>
      </c>
      <c r="I216" s="69">
        <f>SUM(J216:AK216)*D216</f>
        <v>0</v>
      </c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17"/>
      <c r="AG216" s="117"/>
      <c r="AH216" s="117"/>
      <c r="AI216" s="117"/>
      <c r="AJ216" s="117"/>
      <c r="AK216" s="117"/>
      <c r="AL216" s="2">
        <f t="shared" si="13"/>
        <v>0</v>
      </c>
    </row>
    <row r="217" spans="2:38">
      <c r="B217" s="12"/>
      <c r="C217" s="12"/>
      <c r="D217" s="4">
        <f t="shared" si="12"/>
        <v>0</v>
      </c>
      <c r="E217" s="95" t="s">
        <v>5</v>
      </c>
      <c r="F217" s="12">
        <v>215</v>
      </c>
      <c r="G217" s="12" t="s">
        <v>318</v>
      </c>
      <c r="H217" s="12" t="s">
        <v>308</v>
      </c>
      <c r="I217" s="69">
        <f>SUM(J217:AK217)*D217</f>
        <v>0</v>
      </c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17"/>
      <c r="AG217" s="117"/>
      <c r="AH217" s="117"/>
      <c r="AI217" s="117"/>
      <c r="AJ217" s="117"/>
      <c r="AK217" s="117"/>
      <c r="AL217" s="2" t="str">
        <f t="shared" si="13"/>
        <v>uit</v>
      </c>
    </row>
    <row r="218" spans="2:38">
      <c r="B218" s="12"/>
      <c r="C218" s="12"/>
      <c r="D218" s="4">
        <f t="shared" si="12"/>
        <v>1</v>
      </c>
      <c r="E218" s="95"/>
      <c r="F218" s="32">
        <v>216</v>
      </c>
      <c r="G218" s="12" t="s">
        <v>319</v>
      </c>
      <c r="H218" s="12" t="s">
        <v>308</v>
      </c>
      <c r="I218" s="69">
        <f>SUM(J218:AK218)*D218</f>
        <v>0</v>
      </c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17"/>
      <c r="AG218" s="117"/>
      <c r="AH218" s="117"/>
      <c r="AI218" s="117"/>
      <c r="AJ218" s="117"/>
      <c r="AK218" s="117"/>
      <c r="AL218" s="2">
        <f t="shared" si="13"/>
        <v>0</v>
      </c>
    </row>
    <row r="219" spans="2:38">
      <c r="B219" s="12" t="s">
        <v>99</v>
      </c>
      <c r="C219" s="12" t="s">
        <v>99</v>
      </c>
      <c r="D219" s="4">
        <f t="shared" ref="D219:D250" si="14">IF(E219="uit",0,1)</f>
        <v>1</v>
      </c>
      <c r="E219" s="95"/>
      <c r="F219" s="12">
        <v>217</v>
      </c>
      <c r="G219" s="12" t="s">
        <v>320</v>
      </c>
      <c r="H219" s="12" t="s">
        <v>321</v>
      </c>
      <c r="I219" s="69">
        <f>SUM(J219:AK219)*D219</f>
        <v>0</v>
      </c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17"/>
      <c r="AG219" s="117"/>
      <c r="AH219" s="117"/>
      <c r="AI219" s="117"/>
      <c r="AJ219" s="117"/>
      <c r="AK219" s="117"/>
      <c r="AL219" s="2">
        <f t="shared" ref="AL219:AL250" si="15">E219</f>
        <v>0</v>
      </c>
    </row>
    <row r="220" spans="2:38">
      <c r="B220" s="12"/>
      <c r="C220" s="12" t="s">
        <v>97</v>
      </c>
      <c r="D220" s="4">
        <f t="shared" si="14"/>
        <v>0</v>
      </c>
      <c r="E220" s="95" t="s">
        <v>5</v>
      </c>
      <c r="F220" s="32">
        <v>218</v>
      </c>
      <c r="G220" s="12" t="s">
        <v>322</v>
      </c>
      <c r="H220" s="12" t="s">
        <v>321</v>
      </c>
      <c r="I220" s="69">
        <f>SUM(J220:AK220)*D220</f>
        <v>0</v>
      </c>
      <c r="J220" s="12"/>
      <c r="K220" s="12"/>
      <c r="L220" s="12"/>
      <c r="M220" s="12">
        <v>10</v>
      </c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17"/>
      <c r="AG220" s="117"/>
      <c r="AH220" s="117"/>
      <c r="AI220" s="117"/>
      <c r="AJ220" s="117"/>
      <c r="AK220" s="117"/>
      <c r="AL220" s="2" t="str">
        <f t="shared" si="15"/>
        <v>uit</v>
      </c>
    </row>
    <row r="221" spans="2:38">
      <c r="B221" s="12"/>
      <c r="C221" s="12"/>
      <c r="D221" s="4">
        <f t="shared" si="14"/>
        <v>1</v>
      </c>
      <c r="E221" s="95"/>
      <c r="F221" s="12">
        <v>219</v>
      </c>
      <c r="G221" s="12" t="s">
        <v>323</v>
      </c>
      <c r="H221" s="12" t="s">
        <v>321</v>
      </c>
      <c r="I221" s="69">
        <f>SUM(J221:AK221)*D221</f>
        <v>0</v>
      </c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17"/>
      <c r="AG221" s="117"/>
      <c r="AH221" s="117"/>
      <c r="AI221" s="117"/>
      <c r="AJ221" s="117"/>
      <c r="AK221" s="117"/>
      <c r="AL221" s="2">
        <f t="shared" si="15"/>
        <v>0</v>
      </c>
    </row>
    <row r="222" spans="2:38">
      <c r="B222" s="12"/>
      <c r="C222" s="12"/>
      <c r="D222" s="4">
        <f t="shared" si="14"/>
        <v>1</v>
      </c>
      <c r="E222" s="95"/>
      <c r="F222" s="32">
        <v>220</v>
      </c>
      <c r="G222" s="12" t="s">
        <v>324</v>
      </c>
      <c r="H222" s="12" t="s">
        <v>321</v>
      </c>
      <c r="I222" s="69">
        <f>SUM(J222:AK222)*D222</f>
        <v>13</v>
      </c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>
        <v>9</v>
      </c>
      <c r="Z222" s="12"/>
      <c r="AA222" s="12"/>
      <c r="AB222" s="12"/>
      <c r="AC222" s="12"/>
      <c r="AD222" s="12"/>
      <c r="AE222" s="12">
        <v>4</v>
      </c>
      <c r="AF222" s="117"/>
      <c r="AG222" s="117"/>
      <c r="AH222" s="117"/>
      <c r="AI222" s="117"/>
      <c r="AJ222" s="117"/>
      <c r="AK222" s="117"/>
      <c r="AL222" s="2">
        <f t="shared" si="15"/>
        <v>0</v>
      </c>
    </row>
    <row r="223" spans="2:38">
      <c r="B223" s="12"/>
      <c r="C223" s="12"/>
      <c r="D223" s="4">
        <f t="shared" si="14"/>
        <v>1</v>
      </c>
      <c r="E223" s="95"/>
      <c r="F223" s="12">
        <v>221</v>
      </c>
      <c r="G223" s="12" t="s">
        <v>325</v>
      </c>
      <c r="H223" s="12" t="s">
        <v>321</v>
      </c>
      <c r="I223" s="69">
        <f>SUM(J223:AK223)*D223</f>
        <v>7</v>
      </c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>
        <v>7</v>
      </c>
      <c r="AA223" s="12"/>
      <c r="AB223" s="12"/>
      <c r="AC223" s="12"/>
      <c r="AD223" s="12"/>
      <c r="AE223" s="12"/>
      <c r="AF223" s="117"/>
      <c r="AG223" s="117"/>
      <c r="AH223" s="117"/>
      <c r="AI223" s="117"/>
      <c r="AJ223" s="117"/>
      <c r="AK223" s="117"/>
      <c r="AL223" s="2">
        <f t="shared" si="15"/>
        <v>0</v>
      </c>
    </row>
    <row r="224" spans="2:38">
      <c r="B224" s="12"/>
      <c r="C224" s="12"/>
      <c r="D224" s="4">
        <f t="shared" si="14"/>
        <v>1</v>
      </c>
      <c r="E224" s="95"/>
      <c r="F224" s="32">
        <v>222</v>
      </c>
      <c r="G224" s="12" t="s">
        <v>326</v>
      </c>
      <c r="H224" s="12" t="s">
        <v>321</v>
      </c>
      <c r="I224" s="69">
        <f>SUM(J224:AK224)*D224</f>
        <v>0</v>
      </c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17"/>
      <c r="AG224" s="117"/>
      <c r="AH224" s="117"/>
      <c r="AI224" s="117"/>
      <c r="AJ224" s="117"/>
      <c r="AK224" s="117"/>
      <c r="AL224" s="2">
        <f t="shared" si="15"/>
        <v>0</v>
      </c>
    </row>
    <row r="225" spans="2:38">
      <c r="B225" s="12"/>
      <c r="C225" s="12"/>
      <c r="D225" s="4">
        <f t="shared" si="14"/>
        <v>1</v>
      </c>
      <c r="E225" s="95"/>
      <c r="F225" s="12">
        <v>223</v>
      </c>
      <c r="G225" s="12" t="s">
        <v>327</v>
      </c>
      <c r="H225" s="12" t="s">
        <v>321</v>
      </c>
      <c r="I225" s="69">
        <f>SUM(J225:AK225)*D225</f>
        <v>17</v>
      </c>
      <c r="J225" s="12"/>
      <c r="K225" s="12"/>
      <c r="L225" s="12"/>
      <c r="M225" s="12"/>
      <c r="N225" s="12"/>
      <c r="O225" s="12"/>
      <c r="P225" s="12">
        <v>7</v>
      </c>
      <c r="Q225" s="12"/>
      <c r="R225" s="12"/>
      <c r="S225" s="12"/>
      <c r="T225" s="12"/>
      <c r="U225" s="12">
        <v>10</v>
      </c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17"/>
      <c r="AG225" s="117"/>
      <c r="AH225" s="117"/>
      <c r="AI225" s="117"/>
      <c r="AJ225" s="117"/>
      <c r="AK225" s="117"/>
      <c r="AL225" s="2">
        <f t="shared" si="15"/>
        <v>0</v>
      </c>
    </row>
    <row r="226" spans="2:38">
      <c r="B226" s="12"/>
      <c r="C226" s="12"/>
      <c r="D226" s="4">
        <f t="shared" si="14"/>
        <v>1</v>
      </c>
      <c r="E226" s="95"/>
      <c r="F226" s="32">
        <v>224</v>
      </c>
      <c r="G226" s="12" t="s">
        <v>328</v>
      </c>
      <c r="H226" s="12" t="s">
        <v>321</v>
      </c>
      <c r="I226" s="69">
        <f>SUM(J226:AK226)*D226</f>
        <v>9</v>
      </c>
      <c r="J226" s="12"/>
      <c r="K226" s="12"/>
      <c r="L226" s="12"/>
      <c r="M226" s="12"/>
      <c r="N226" s="12"/>
      <c r="O226" s="12">
        <v>5</v>
      </c>
      <c r="P226" s="12"/>
      <c r="Q226" s="12">
        <v>1</v>
      </c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3</v>
      </c>
      <c r="AF226" s="117"/>
      <c r="AG226" s="117"/>
      <c r="AH226" s="117"/>
      <c r="AI226" s="117"/>
      <c r="AJ226" s="117"/>
      <c r="AK226" s="117"/>
      <c r="AL226" s="2">
        <f t="shared" si="15"/>
        <v>0</v>
      </c>
    </row>
    <row r="227" spans="2:38">
      <c r="B227" s="12"/>
      <c r="C227" s="12"/>
      <c r="D227" s="4">
        <f t="shared" si="14"/>
        <v>1</v>
      </c>
      <c r="E227" s="95"/>
      <c r="F227" s="12">
        <v>225</v>
      </c>
      <c r="G227" s="12" t="s">
        <v>387</v>
      </c>
      <c r="H227" s="12" t="s">
        <v>321</v>
      </c>
      <c r="I227" s="69">
        <f>SUM(J227:AK227)*D227</f>
        <v>0</v>
      </c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17"/>
      <c r="AG227" s="117"/>
      <c r="AH227" s="117"/>
      <c r="AI227" s="117"/>
      <c r="AJ227" s="117"/>
      <c r="AK227" s="117"/>
      <c r="AL227" s="2">
        <f t="shared" si="15"/>
        <v>0</v>
      </c>
    </row>
    <row r="228" spans="2:38">
      <c r="B228" s="12"/>
      <c r="C228" s="12"/>
      <c r="D228" s="4">
        <f t="shared" si="14"/>
        <v>0</v>
      </c>
      <c r="E228" s="95" t="s">
        <v>5</v>
      </c>
      <c r="F228" s="32">
        <v>226</v>
      </c>
      <c r="G228" s="12" t="s">
        <v>330</v>
      </c>
      <c r="H228" s="12" t="s">
        <v>321</v>
      </c>
      <c r="I228" s="69">
        <f>SUM(J228:AK228)*D228</f>
        <v>0</v>
      </c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17"/>
      <c r="AG228" s="117"/>
      <c r="AH228" s="117"/>
      <c r="AI228" s="117"/>
      <c r="AJ228" s="117"/>
      <c r="AK228" s="117"/>
      <c r="AL228" s="2" t="str">
        <f t="shared" si="15"/>
        <v>uit</v>
      </c>
    </row>
    <row r="229" spans="2:38">
      <c r="B229" s="12"/>
      <c r="C229" s="12"/>
      <c r="D229" s="4">
        <f t="shared" si="14"/>
        <v>0</v>
      </c>
      <c r="E229" s="95" t="s">
        <v>5</v>
      </c>
      <c r="F229" s="12">
        <v>227</v>
      </c>
      <c r="G229" s="12" t="s">
        <v>331</v>
      </c>
      <c r="H229" s="12" t="s">
        <v>321</v>
      </c>
      <c r="I229" s="69">
        <f>SUM(J229:AK229)*D229</f>
        <v>0</v>
      </c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17"/>
      <c r="AG229" s="117"/>
      <c r="AH229" s="117"/>
      <c r="AI229" s="117"/>
      <c r="AJ229" s="117"/>
      <c r="AK229" s="117"/>
      <c r="AL229" s="2" t="str">
        <f t="shared" si="15"/>
        <v>uit</v>
      </c>
    </row>
    <row r="230" spans="2:38">
      <c r="B230" s="12"/>
      <c r="C230" s="12"/>
      <c r="D230" s="4">
        <f t="shared" si="14"/>
        <v>0</v>
      </c>
      <c r="E230" s="95" t="s">
        <v>5</v>
      </c>
      <c r="F230" s="32">
        <v>228</v>
      </c>
      <c r="G230" s="12" t="s">
        <v>332</v>
      </c>
      <c r="H230" s="12" t="s">
        <v>321</v>
      </c>
      <c r="I230" s="69">
        <f>SUM(J230:AK230)*D230</f>
        <v>0</v>
      </c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17"/>
      <c r="AG230" s="117"/>
      <c r="AH230" s="117"/>
      <c r="AI230" s="117"/>
      <c r="AJ230" s="117"/>
      <c r="AK230" s="117"/>
      <c r="AL230" s="2" t="str">
        <f t="shared" si="15"/>
        <v>uit</v>
      </c>
    </row>
    <row r="231" spans="2:38">
      <c r="B231" s="12" t="s">
        <v>98</v>
      </c>
      <c r="C231" s="12" t="s">
        <v>98</v>
      </c>
      <c r="D231" s="4">
        <f t="shared" si="14"/>
        <v>1</v>
      </c>
      <c r="E231" s="95"/>
      <c r="F231" s="12">
        <v>229</v>
      </c>
      <c r="G231" s="12" t="s">
        <v>333</v>
      </c>
      <c r="H231" s="12" t="s">
        <v>334</v>
      </c>
      <c r="I231" s="69">
        <f>SUM(J231:AK231)*D231</f>
        <v>74</v>
      </c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>
        <v>8</v>
      </c>
      <c r="U231" s="12"/>
      <c r="V231" s="12">
        <v>1</v>
      </c>
      <c r="W231" s="12"/>
      <c r="X231" s="12"/>
      <c r="Y231" s="12"/>
      <c r="Z231" s="12"/>
      <c r="AA231" s="12"/>
      <c r="AB231" s="12">
        <v>30</v>
      </c>
      <c r="AC231" s="12">
        <v>5</v>
      </c>
      <c r="AD231" s="12">
        <v>10</v>
      </c>
      <c r="AE231" s="12"/>
      <c r="AF231" s="117">
        <v>20</v>
      </c>
      <c r="AG231" s="117"/>
      <c r="AH231" s="117"/>
      <c r="AI231" s="117"/>
      <c r="AJ231" s="117"/>
      <c r="AK231" s="117"/>
      <c r="AL231" s="2">
        <f t="shared" si="15"/>
        <v>0</v>
      </c>
    </row>
    <row r="232" spans="2:38">
      <c r="B232" s="12"/>
      <c r="C232" s="12" t="s">
        <v>99</v>
      </c>
      <c r="D232" s="4">
        <f t="shared" si="14"/>
        <v>1</v>
      </c>
      <c r="E232" s="95"/>
      <c r="F232" s="32">
        <v>230</v>
      </c>
      <c r="G232" s="12" t="s">
        <v>335</v>
      </c>
      <c r="H232" s="12" t="s">
        <v>334</v>
      </c>
      <c r="I232" s="69">
        <f>SUM(J232:AK232)*D232</f>
        <v>21</v>
      </c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>
        <v>15</v>
      </c>
      <c r="V232" s="12"/>
      <c r="W232" s="12"/>
      <c r="X232" s="12"/>
      <c r="Y232" s="12"/>
      <c r="Z232" s="12">
        <v>6</v>
      </c>
      <c r="AA232" s="12"/>
      <c r="AB232" s="12"/>
      <c r="AC232" s="12"/>
      <c r="AD232" s="12"/>
      <c r="AE232" s="12"/>
      <c r="AF232" s="117"/>
      <c r="AG232" s="117"/>
      <c r="AH232" s="117"/>
      <c r="AI232" s="117"/>
      <c r="AJ232" s="117"/>
      <c r="AK232" s="117"/>
      <c r="AL232" s="2">
        <f t="shared" si="15"/>
        <v>0</v>
      </c>
    </row>
    <row r="233" spans="2:38">
      <c r="B233" s="12"/>
      <c r="C233" s="12" t="s">
        <v>98</v>
      </c>
      <c r="D233" s="4">
        <f t="shared" si="14"/>
        <v>1</v>
      </c>
      <c r="E233" s="95"/>
      <c r="F233" s="12">
        <v>231</v>
      </c>
      <c r="G233" s="12" t="s">
        <v>336</v>
      </c>
      <c r="H233" s="12" t="s">
        <v>334</v>
      </c>
      <c r="I233" s="69">
        <f>SUM(J233:AK233)*D233</f>
        <v>74</v>
      </c>
      <c r="J233" s="12"/>
      <c r="K233" s="12"/>
      <c r="L233" s="12"/>
      <c r="M233" s="12">
        <v>6</v>
      </c>
      <c r="N233" s="12"/>
      <c r="O233" s="12">
        <v>8</v>
      </c>
      <c r="P233" s="12">
        <v>25</v>
      </c>
      <c r="Q233" s="12">
        <v>4</v>
      </c>
      <c r="R233" s="12"/>
      <c r="S233" s="12"/>
      <c r="T233" s="12"/>
      <c r="U233" s="12"/>
      <c r="V233" s="12"/>
      <c r="W233" s="12"/>
      <c r="X233" s="12"/>
      <c r="Y233" s="12">
        <v>1</v>
      </c>
      <c r="Z233" s="12"/>
      <c r="AA233" s="12"/>
      <c r="AB233" s="12"/>
      <c r="AC233" s="12"/>
      <c r="AD233" s="12"/>
      <c r="AE233" s="12">
        <v>30</v>
      </c>
      <c r="AF233" s="117"/>
      <c r="AG233" s="117"/>
      <c r="AH233" s="117"/>
      <c r="AI233" s="117"/>
      <c r="AJ233" s="117"/>
      <c r="AK233" s="117"/>
      <c r="AL233" s="2">
        <f t="shared" si="15"/>
        <v>0</v>
      </c>
    </row>
    <row r="234" spans="2:38">
      <c r="B234" s="12"/>
      <c r="C234" s="12"/>
      <c r="D234" s="4">
        <f t="shared" si="14"/>
        <v>1</v>
      </c>
      <c r="E234" s="95"/>
      <c r="F234" s="32">
        <v>232</v>
      </c>
      <c r="G234" s="12" t="s">
        <v>337</v>
      </c>
      <c r="H234" s="12" t="s">
        <v>334</v>
      </c>
      <c r="I234" s="69">
        <f>SUM(J234:AK234)*D234</f>
        <v>9</v>
      </c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>
        <v>9</v>
      </c>
      <c r="W234" s="12"/>
      <c r="X234" s="12"/>
      <c r="Y234" s="12"/>
      <c r="Z234" s="12"/>
      <c r="AA234" s="12"/>
      <c r="AB234" s="12"/>
      <c r="AC234" s="12"/>
      <c r="AD234" s="12"/>
      <c r="AE234" s="12"/>
      <c r="AF234" s="117"/>
      <c r="AG234" s="117"/>
      <c r="AH234" s="117"/>
      <c r="AI234" s="117"/>
      <c r="AJ234" s="117"/>
      <c r="AK234" s="117"/>
      <c r="AL234" s="2">
        <f t="shared" si="15"/>
        <v>0</v>
      </c>
    </row>
    <row r="235" spans="2:38">
      <c r="B235" s="12"/>
      <c r="C235" s="12"/>
      <c r="D235" s="4">
        <f t="shared" si="14"/>
        <v>1</v>
      </c>
      <c r="E235" s="95"/>
      <c r="F235" s="12">
        <v>233</v>
      </c>
      <c r="G235" s="12" t="s">
        <v>338</v>
      </c>
      <c r="H235" s="12" t="s">
        <v>334</v>
      </c>
      <c r="I235" s="69">
        <f>SUM(J235:AK235)*D235</f>
        <v>19</v>
      </c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>
        <v>10</v>
      </c>
      <c r="Y235" s="12"/>
      <c r="Z235" s="12"/>
      <c r="AA235" s="12"/>
      <c r="AB235" s="12">
        <v>9</v>
      </c>
      <c r="AC235" s="12"/>
      <c r="AD235" s="12"/>
      <c r="AE235" s="12"/>
      <c r="AF235" s="117"/>
      <c r="AG235" s="117"/>
      <c r="AH235" s="117"/>
      <c r="AI235" s="117"/>
      <c r="AJ235" s="117"/>
      <c r="AK235" s="117"/>
      <c r="AL235" s="2">
        <f t="shared" si="15"/>
        <v>0</v>
      </c>
    </row>
    <row r="236" spans="2:38">
      <c r="B236" s="12"/>
      <c r="C236" s="12"/>
      <c r="D236" s="4">
        <f t="shared" si="14"/>
        <v>0</v>
      </c>
      <c r="E236" s="95" t="s">
        <v>5</v>
      </c>
      <c r="F236" s="32">
        <v>234</v>
      </c>
      <c r="G236" s="12" t="s">
        <v>339</v>
      </c>
      <c r="H236" s="12" t="s">
        <v>334</v>
      </c>
      <c r="I236" s="69">
        <f>SUM(J236:AK236)*D236</f>
        <v>0</v>
      </c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17"/>
      <c r="AG236" s="117"/>
      <c r="AH236" s="117"/>
      <c r="AI236" s="117"/>
      <c r="AJ236" s="117"/>
      <c r="AK236" s="117"/>
      <c r="AL236" s="2" t="str">
        <f t="shared" si="15"/>
        <v>uit</v>
      </c>
    </row>
    <row r="237" spans="2:38">
      <c r="B237" s="12"/>
      <c r="C237" s="12"/>
      <c r="D237" s="4">
        <f t="shared" si="14"/>
        <v>0</v>
      </c>
      <c r="E237" s="95" t="s">
        <v>5</v>
      </c>
      <c r="F237" s="12">
        <v>235</v>
      </c>
      <c r="G237" s="12" t="s">
        <v>340</v>
      </c>
      <c r="H237" s="12" t="s">
        <v>334</v>
      </c>
      <c r="I237" s="69">
        <f>SUM(J237:AK237)*D237</f>
        <v>0</v>
      </c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17"/>
      <c r="AG237" s="117"/>
      <c r="AH237" s="117"/>
      <c r="AI237" s="117"/>
      <c r="AJ237" s="117"/>
      <c r="AK237" s="117"/>
      <c r="AL237" s="2" t="str">
        <f t="shared" si="15"/>
        <v>uit</v>
      </c>
    </row>
    <row r="238" spans="2:38">
      <c r="B238" s="12"/>
      <c r="C238" s="12"/>
      <c r="D238" s="4">
        <f t="shared" si="14"/>
        <v>0</v>
      </c>
      <c r="E238" s="95" t="s">
        <v>5</v>
      </c>
      <c r="F238" s="32">
        <v>236</v>
      </c>
      <c r="G238" s="12" t="s">
        <v>341</v>
      </c>
      <c r="H238" s="12" t="s">
        <v>334</v>
      </c>
      <c r="I238" s="69">
        <f>SUM(J238:AK238)*D238</f>
        <v>0</v>
      </c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17"/>
      <c r="AG238" s="117"/>
      <c r="AH238" s="117"/>
      <c r="AI238" s="117"/>
      <c r="AJ238" s="117"/>
      <c r="AK238" s="117"/>
      <c r="AL238" s="2" t="str">
        <f t="shared" si="15"/>
        <v>uit</v>
      </c>
    </row>
    <row r="239" spans="2:38">
      <c r="B239" s="12"/>
      <c r="C239" s="12"/>
      <c r="D239" s="4">
        <f t="shared" si="14"/>
        <v>1</v>
      </c>
      <c r="E239" s="95"/>
      <c r="F239" s="12">
        <v>237</v>
      </c>
      <c r="G239" s="12" t="s">
        <v>342</v>
      </c>
      <c r="H239" s="12" t="s">
        <v>334</v>
      </c>
      <c r="I239" s="69">
        <f>SUM(J239:AK239)*D239</f>
        <v>0</v>
      </c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17"/>
      <c r="AG239" s="117"/>
      <c r="AH239" s="117"/>
      <c r="AI239" s="117"/>
      <c r="AJ239" s="117"/>
      <c r="AK239" s="117"/>
      <c r="AL239" s="2">
        <f t="shared" si="15"/>
        <v>0</v>
      </c>
    </row>
    <row r="240" spans="2:38">
      <c r="B240" s="12"/>
      <c r="C240" s="12"/>
      <c r="D240" s="4">
        <f t="shared" si="14"/>
        <v>1</v>
      </c>
      <c r="E240" s="95"/>
      <c r="F240" s="32">
        <v>238</v>
      </c>
      <c r="G240" s="12" t="s">
        <v>343</v>
      </c>
      <c r="H240" s="12" t="s">
        <v>334</v>
      </c>
      <c r="I240" s="69">
        <f>SUM(J240:AK240)*D240</f>
        <v>0</v>
      </c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17"/>
      <c r="AG240" s="117"/>
      <c r="AH240" s="117"/>
      <c r="AI240" s="117"/>
      <c r="AJ240" s="117"/>
      <c r="AK240" s="117"/>
      <c r="AL240" s="2">
        <f t="shared" si="15"/>
        <v>0</v>
      </c>
    </row>
    <row r="241" spans="2:38">
      <c r="B241" s="12"/>
      <c r="C241" s="12"/>
      <c r="D241" s="4">
        <f t="shared" si="14"/>
        <v>0</v>
      </c>
      <c r="E241" s="95" t="s">
        <v>5</v>
      </c>
      <c r="F241" s="12">
        <v>239</v>
      </c>
      <c r="G241" s="12" t="s">
        <v>344</v>
      </c>
      <c r="H241" s="12" t="s">
        <v>334</v>
      </c>
      <c r="I241" s="69">
        <f>SUM(J241:AK241)*D241</f>
        <v>0</v>
      </c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17"/>
      <c r="AG241" s="117"/>
      <c r="AH241" s="117"/>
      <c r="AI241" s="117"/>
      <c r="AJ241" s="117"/>
      <c r="AK241" s="117"/>
      <c r="AL241" s="2" t="str">
        <f t="shared" si="15"/>
        <v>uit</v>
      </c>
    </row>
    <row r="242" spans="2:38">
      <c r="B242" s="12"/>
      <c r="C242" s="12"/>
      <c r="D242" s="4">
        <f t="shared" si="14"/>
        <v>1</v>
      </c>
      <c r="E242" s="95"/>
      <c r="F242" s="32">
        <v>240</v>
      </c>
      <c r="G242" s="12" t="s">
        <v>345</v>
      </c>
      <c r="H242" s="12" t="s">
        <v>334</v>
      </c>
      <c r="I242" s="69">
        <f>SUM(J242:AK242)*D242</f>
        <v>0</v>
      </c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17"/>
      <c r="AG242" s="117"/>
      <c r="AH242" s="117"/>
      <c r="AI242" s="117"/>
      <c r="AJ242" s="117"/>
      <c r="AK242" s="117"/>
      <c r="AL242" s="2">
        <f t="shared" si="15"/>
        <v>0</v>
      </c>
    </row>
    <row r="243" spans="2:38">
      <c r="B243" s="12" t="s">
        <v>98</v>
      </c>
      <c r="C243" s="12" t="s">
        <v>99</v>
      </c>
      <c r="D243" s="4">
        <f t="shared" si="14"/>
        <v>1</v>
      </c>
      <c r="E243" s="95"/>
      <c r="F243" s="12">
        <v>241</v>
      </c>
      <c r="G243" s="12" t="s">
        <v>346</v>
      </c>
      <c r="H243" s="12" t="s">
        <v>347</v>
      </c>
      <c r="I243" s="69">
        <f>SUM(J243:AK243)*D243</f>
        <v>117</v>
      </c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>
        <v>4</v>
      </c>
      <c r="W243" s="12"/>
      <c r="X243" s="12">
        <v>30</v>
      </c>
      <c r="Y243" s="12"/>
      <c r="Z243" s="12"/>
      <c r="AA243" s="12">
        <v>20</v>
      </c>
      <c r="AB243" s="12"/>
      <c r="AC243" s="12">
        <v>20</v>
      </c>
      <c r="AD243" s="12">
        <v>35</v>
      </c>
      <c r="AE243" s="12"/>
      <c r="AF243" s="117">
        <v>8</v>
      </c>
      <c r="AG243" s="117"/>
      <c r="AH243" s="117"/>
      <c r="AI243" s="117"/>
      <c r="AJ243" s="117"/>
      <c r="AK243" s="117"/>
      <c r="AL243" s="2">
        <f t="shared" si="15"/>
        <v>0</v>
      </c>
    </row>
    <row r="244" spans="2:38">
      <c r="B244" s="12"/>
      <c r="C244" s="12"/>
      <c r="D244" s="4">
        <f t="shared" si="14"/>
        <v>1</v>
      </c>
      <c r="E244" s="95"/>
      <c r="F244" s="32">
        <v>242</v>
      </c>
      <c r="G244" s="12" t="s">
        <v>348</v>
      </c>
      <c r="H244" s="12" t="s">
        <v>347</v>
      </c>
      <c r="I244" s="69">
        <f>SUM(J244:AK244)*D244</f>
        <v>0</v>
      </c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17"/>
      <c r="AG244" s="117"/>
      <c r="AH244" s="117"/>
      <c r="AI244" s="117"/>
      <c r="AJ244" s="117"/>
      <c r="AK244" s="117"/>
      <c r="AL244" s="2">
        <f t="shared" si="15"/>
        <v>0</v>
      </c>
    </row>
    <row r="245" spans="2:38">
      <c r="B245" s="12"/>
      <c r="C245" s="12"/>
      <c r="D245" s="4">
        <f t="shared" si="14"/>
        <v>0</v>
      </c>
      <c r="E245" s="95" t="s">
        <v>5</v>
      </c>
      <c r="F245" s="12">
        <v>243</v>
      </c>
      <c r="G245" s="12" t="s">
        <v>349</v>
      </c>
      <c r="H245" s="12" t="s">
        <v>347</v>
      </c>
      <c r="I245" s="69">
        <f>SUM(J245:AK245)*D245</f>
        <v>0</v>
      </c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17"/>
      <c r="AG245" s="117"/>
      <c r="AH245" s="117"/>
      <c r="AI245" s="117"/>
      <c r="AJ245" s="117"/>
      <c r="AK245" s="117"/>
      <c r="AL245" s="2" t="str">
        <f t="shared" si="15"/>
        <v>uit</v>
      </c>
    </row>
    <row r="246" spans="2:38">
      <c r="B246" s="12"/>
      <c r="C246" s="12"/>
      <c r="D246" s="4">
        <f t="shared" si="14"/>
        <v>1</v>
      </c>
      <c r="E246" s="95"/>
      <c r="F246" s="32">
        <v>244</v>
      </c>
      <c r="G246" s="12" t="s">
        <v>350</v>
      </c>
      <c r="H246" s="12" t="s">
        <v>347</v>
      </c>
      <c r="I246" s="69">
        <f>SUM(J246:AK246)*D246</f>
        <v>34</v>
      </c>
      <c r="J246" s="12"/>
      <c r="K246" s="12"/>
      <c r="L246" s="12"/>
      <c r="M246" s="12"/>
      <c r="N246" s="12"/>
      <c r="O246" s="12">
        <v>9</v>
      </c>
      <c r="P246" s="12"/>
      <c r="Q246" s="12">
        <v>10</v>
      </c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>
        <v>15</v>
      </c>
      <c r="AF246" s="117"/>
      <c r="AG246" s="117"/>
      <c r="AH246" s="117"/>
      <c r="AI246" s="117"/>
      <c r="AJ246" s="117"/>
      <c r="AK246" s="117"/>
      <c r="AL246" s="2">
        <f t="shared" si="15"/>
        <v>0</v>
      </c>
    </row>
    <row r="247" spans="2:38">
      <c r="B247" s="12"/>
      <c r="C247" s="12"/>
      <c r="D247" s="4">
        <f t="shared" si="14"/>
        <v>0</v>
      </c>
      <c r="E247" s="95" t="s">
        <v>5</v>
      </c>
      <c r="F247" s="12">
        <v>245</v>
      </c>
      <c r="G247" s="12" t="s">
        <v>351</v>
      </c>
      <c r="H247" s="12" t="s">
        <v>347</v>
      </c>
      <c r="I247" s="69">
        <f>SUM(J247:AK247)*D247</f>
        <v>0</v>
      </c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17"/>
      <c r="AG247" s="117"/>
      <c r="AH247" s="117"/>
      <c r="AI247" s="117"/>
      <c r="AJ247" s="117"/>
      <c r="AK247" s="117"/>
      <c r="AL247" s="2" t="str">
        <f t="shared" si="15"/>
        <v>uit</v>
      </c>
    </row>
    <row r="248" spans="2:38">
      <c r="B248" s="12"/>
      <c r="C248" s="12"/>
      <c r="D248" s="4">
        <f t="shared" si="14"/>
        <v>1</v>
      </c>
      <c r="E248" s="95"/>
      <c r="F248" s="32">
        <v>246</v>
      </c>
      <c r="G248" s="12" t="s">
        <v>352</v>
      </c>
      <c r="H248" s="12" t="s">
        <v>347</v>
      </c>
      <c r="I248" s="69">
        <f>SUM(J248:AK248)*D248</f>
        <v>0</v>
      </c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17"/>
      <c r="AG248" s="117"/>
      <c r="AH248" s="117"/>
      <c r="AI248" s="117"/>
      <c r="AJ248" s="117"/>
      <c r="AK248" s="117"/>
      <c r="AL248" s="2">
        <f t="shared" si="15"/>
        <v>0</v>
      </c>
    </row>
    <row r="249" spans="2:38">
      <c r="B249" s="12"/>
      <c r="C249" s="12"/>
      <c r="D249" s="4">
        <f t="shared" si="14"/>
        <v>0</v>
      </c>
      <c r="E249" s="95" t="s">
        <v>5</v>
      </c>
      <c r="F249" s="12">
        <v>247</v>
      </c>
      <c r="G249" s="12" t="s">
        <v>353</v>
      </c>
      <c r="H249" s="12" t="s">
        <v>347</v>
      </c>
      <c r="I249" s="69">
        <f>SUM(J249:AK249)*D249</f>
        <v>0</v>
      </c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17"/>
      <c r="AG249" s="117"/>
      <c r="AH249" s="117"/>
      <c r="AI249" s="117"/>
      <c r="AJ249" s="117"/>
      <c r="AK249" s="117"/>
      <c r="AL249" s="2" t="str">
        <f t="shared" si="15"/>
        <v>uit</v>
      </c>
    </row>
    <row r="250" spans="2:38">
      <c r="B250" s="12"/>
      <c r="C250" s="12"/>
      <c r="D250" s="4">
        <f t="shared" si="14"/>
        <v>1</v>
      </c>
      <c r="E250" s="95"/>
      <c r="F250" s="32">
        <v>248</v>
      </c>
      <c r="G250" s="12" t="s">
        <v>354</v>
      </c>
      <c r="H250" s="12" t="s">
        <v>347</v>
      </c>
      <c r="I250" s="69">
        <f>SUM(J250:AK250)*D250</f>
        <v>0</v>
      </c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17"/>
      <c r="AG250" s="117"/>
      <c r="AH250" s="117"/>
      <c r="AI250" s="117"/>
      <c r="AJ250" s="117"/>
      <c r="AK250" s="117"/>
      <c r="AL250" s="2">
        <f t="shared" si="15"/>
        <v>0</v>
      </c>
    </row>
    <row r="251" spans="2:38">
      <c r="B251" s="12"/>
      <c r="C251" s="12"/>
      <c r="D251" s="4">
        <f t="shared" ref="D251:D267" si="16">IF(E251="uit",0,1)</f>
        <v>1</v>
      </c>
      <c r="E251" s="95"/>
      <c r="F251" s="12">
        <v>249</v>
      </c>
      <c r="G251" s="12" t="s">
        <v>355</v>
      </c>
      <c r="H251" s="12" t="s">
        <v>347</v>
      </c>
      <c r="I251" s="69">
        <f>SUM(J251:AK251)*D251</f>
        <v>0</v>
      </c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17"/>
      <c r="AG251" s="117"/>
      <c r="AH251" s="117"/>
      <c r="AI251" s="117"/>
      <c r="AJ251" s="117"/>
      <c r="AK251" s="117"/>
      <c r="AL251" s="2">
        <f t="shared" ref="AL251:AL267" si="17">E251</f>
        <v>0</v>
      </c>
    </row>
    <row r="252" spans="2:38">
      <c r="B252" s="12"/>
      <c r="C252" s="12"/>
      <c r="D252" s="4">
        <f t="shared" si="16"/>
        <v>0</v>
      </c>
      <c r="E252" s="95" t="s">
        <v>5</v>
      </c>
      <c r="F252" s="32">
        <v>250</v>
      </c>
      <c r="G252" s="12" t="s">
        <v>356</v>
      </c>
      <c r="H252" s="12" t="s">
        <v>347</v>
      </c>
      <c r="I252" s="69">
        <f>SUM(J252:AK252)*D252</f>
        <v>0</v>
      </c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17"/>
      <c r="AG252" s="117"/>
      <c r="AH252" s="117"/>
      <c r="AI252" s="117"/>
      <c r="AJ252" s="117"/>
      <c r="AK252" s="117"/>
      <c r="AL252" s="2" t="str">
        <f t="shared" si="17"/>
        <v>uit</v>
      </c>
    </row>
    <row r="253" spans="2:38">
      <c r="B253" s="12"/>
      <c r="C253" s="12"/>
      <c r="D253" s="4">
        <f t="shared" si="16"/>
        <v>0</v>
      </c>
      <c r="E253" s="95" t="s">
        <v>5</v>
      </c>
      <c r="F253" s="12">
        <v>251</v>
      </c>
      <c r="G253" s="12" t="s">
        <v>357</v>
      </c>
      <c r="H253" s="12" t="s">
        <v>347</v>
      </c>
      <c r="I253" s="69">
        <f>SUM(J253:AK253)*D253</f>
        <v>0</v>
      </c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17"/>
      <c r="AG253" s="117"/>
      <c r="AH253" s="117"/>
      <c r="AI253" s="117"/>
      <c r="AJ253" s="117"/>
      <c r="AK253" s="117"/>
      <c r="AL253" s="2" t="str">
        <f t="shared" si="17"/>
        <v>uit</v>
      </c>
    </row>
    <row r="254" spans="2:38">
      <c r="B254" s="12"/>
      <c r="C254" s="12"/>
      <c r="D254" s="4">
        <f t="shared" si="16"/>
        <v>1</v>
      </c>
      <c r="E254" s="95"/>
      <c r="F254" s="32">
        <v>252</v>
      </c>
      <c r="G254" s="12" t="s">
        <v>358</v>
      </c>
      <c r="H254" s="12" t="s">
        <v>347</v>
      </c>
      <c r="I254" s="69">
        <f>SUM(J254:AK254)*D254</f>
        <v>0</v>
      </c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17"/>
      <c r="AG254" s="117"/>
      <c r="AH254" s="117"/>
      <c r="AI254" s="117"/>
      <c r="AJ254" s="117"/>
      <c r="AK254" s="117"/>
      <c r="AL254" s="2">
        <f t="shared" si="17"/>
        <v>0</v>
      </c>
    </row>
    <row r="255" spans="2:38">
      <c r="B255" s="12"/>
      <c r="C255" s="12"/>
      <c r="D255" s="4">
        <f t="shared" si="16"/>
        <v>1</v>
      </c>
      <c r="E255" s="95"/>
      <c r="F255" s="12">
        <v>253</v>
      </c>
      <c r="G255" s="12" t="s">
        <v>359</v>
      </c>
      <c r="H255" s="12" t="s">
        <v>360</v>
      </c>
      <c r="I255" s="69">
        <f>SUM(J255:AK255)*D255</f>
        <v>0</v>
      </c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17"/>
      <c r="AG255" s="117"/>
      <c r="AH255" s="117"/>
      <c r="AI255" s="117"/>
      <c r="AJ255" s="117"/>
      <c r="AK255" s="117"/>
      <c r="AL255" s="2">
        <f t="shared" si="17"/>
        <v>0</v>
      </c>
    </row>
    <row r="256" spans="2:38">
      <c r="B256" s="12"/>
      <c r="C256" s="12"/>
      <c r="D256" s="4">
        <f t="shared" si="16"/>
        <v>1</v>
      </c>
      <c r="E256" s="95"/>
      <c r="F256" s="32">
        <v>254</v>
      </c>
      <c r="G256" s="12" t="s">
        <v>361</v>
      </c>
      <c r="H256" s="12" t="s">
        <v>360</v>
      </c>
      <c r="I256" s="69">
        <f>SUM(J256:AK256)*D256</f>
        <v>5</v>
      </c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>
        <v>5</v>
      </c>
      <c r="AA256" s="12"/>
      <c r="AB256" s="12"/>
      <c r="AC256" s="12"/>
      <c r="AD256" s="12"/>
      <c r="AE256" s="12"/>
      <c r="AF256" s="117"/>
      <c r="AG256" s="117"/>
      <c r="AH256" s="117"/>
      <c r="AI256" s="117"/>
      <c r="AJ256" s="117"/>
      <c r="AK256" s="117"/>
      <c r="AL256" s="2">
        <f t="shared" si="17"/>
        <v>0</v>
      </c>
    </row>
    <row r="257" spans="2:38">
      <c r="B257" s="12"/>
      <c r="C257" s="12"/>
      <c r="D257" s="4">
        <f t="shared" si="16"/>
        <v>0</v>
      </c>
      <c r="E257" s="95" t="s">
        <v>5</v>
      </c>
      <c r="F257" s="12">
        <v>255</v>
      </c>
      <c r="G257" s="12" t="s">
        <v>362</v>
      </c>
      <c r="H257" s="12" t="s">
        <v>360</v>
      </c>
      <c r="I257" s="69">
        <f>SUM(J257:AK257)*D257</f>
        <v>0</v>
      </c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17"/>
      <c r="AG257" s="117"/>
      <c r="AH257" s="117"/>
      <c r="AI257" s="117"/>
      <c r="AJ257" s="117"/>
      <c r="AK257" s="117"/>
      <c r="AL257" s="2" t="str">
        <f t="shared" si="17"/>
        <v>uit</v>
      </c>
    </row>
    <row r="258" spans="2:38">
      <c r="B258" s="12"/>
      <c r="C258" s="12"/>
      <c r="D258" s="4">
        <f t="shared" si="16"/>
        <v>1</v>
      </c>
      <c r="E258" s="95"/>
      <c r="F258" s="32">
        <v>256</v>
      </c>
      <c r="G258" s="12" t="s">
        <v>363</v>
      </c>
      <c r="H258" s="12" t="s">
        <v>360</v>
      </c>
      <c r="I258" s="69">
        <f>SUM(J258:AK258)*D258</f>
        <v>0</v>
      </c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17"/>
      <c r="AG258" s="117"/>
      <c r="AH258" s="117"/>
      <c r="AI258" s="117"/>
      <c r="AJ258" s="117"/>
      <c r="AK258" s="117"/>
      <c r="AL258" s="2">
        <f t="shared" si="17"/>
        <v>0</v>
      </c>
    </row>
    <row r="259" spans="2:38">
      <c r="B259" s="12"/>
      <c r="C259" s="12"/>
      <c r="D259" s="4">
        <f t="shared" si="16"/>
        <v>1</v>
      </c>
      <c r="E259" s="95"/>
      <c r="F259" s="12">
        <v>257</v>
      </c>
      <c r="G259" s="12" t="s">
        <v>364</v>
      </c>
      <c r="H259" s="12" t="s">
        <v>360</v>
      </c>
      <c r="I259" s="69">
        <f>SUM(J259:AK259)*D259</f>
        <v>2</v>
      </c>
      <c r="J259" s="12"/>
      <c r="K259" s="12"/>
      <c r="L259" s="12"/>
      <c r="M259" s="12"/>
      <c r="N259" s="12"/>
      <c r="O259" s="12"/>
      <c r="P259" s="12">
        <v>2</v>
      </c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17"/>
      <c r="AG259" s="117"/>
      <c r="AH259" s="117"/>
      <c r="AI259" s="117"/>
      <c r="AJ259" s="117"/>
      <c r="AK259" s="117"/>
      <c r="AL259" s="2">
        <f t="shared" si="17"/>
        <v>0</v>
      </c>
    </row>
    <row r="260" spans="2:38">
      <c r="B260" s="12"/>
      <c r="C260" s="12"/>
      <c r="D260" s="4">
        <f t="shared" si="16"/>
        <v>1</v>
      </c>
      <c r="E260" s="95"/>
      <c r="F260" s="32">
        <v>258</v>
      </c>
      <c r="G260" s="12" t="s">
        <v>365</v>
      </c>
      <c r="H260" s="12" t="s">
        <v>360</v>
      </c>
      <c r="I260" s="69">
        <f>SUM(J260:AK260)*D260</f>
        <v>0</v>
      </c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17"/>
      <c r="AG260" s="117"/>
      <c r="AH260" s="117"/>
      <c r="AI260" s="117"/>
      <c r="AJ260" s="117"/>
      <c r="AK260" s="117"/>
      <c r="AL260" s="2">
        <f t="shared" si="17"/>
        <v>0</v>
      </c>
    </row>
    <row r="261" spans="2:38">
      <c r="B261" s="12"/>
      <c r="C261" s="12"/>
      <c r="D261" s="4">
        <f t="shared" si="16"/>
        <v>0</v>
      </c>
      <c r="E261" s="95" t="s">
        <v>5</v>
      </c>
      <c r="F261" s="12">
        <v>259</v>
      </c>
      <c r="G261" s="12" t="s">
        <v>366</v>
      </c>
      <c r="H261" s="12" t="s">
        <v>360</v>
      </c>
      <c r="I261" s="69">
        <f>SUM(J261:AK261)*D261</f>
        <v>0</v>
      </c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17"/>
      <c r="AG261" s="117"/>
      <c r="AH261" s="117"/>
      <c r="AI261" s="117"/>
      <c r="AJ261" s="117"/>
      <c r="AK261" s="117"/>
      <c r="AL261" s="2" t="str">
        <f t="shared" si="17"/>
        <v>uit</v>
      </c>
    </row>
    <row r="262" spans="2:38">
      <c r="B262" s="12"/>
      <c r="C262" s="12"/>
      <c r="D262" s="4">
        <f t="shared" si="16"/>
        <v>1</v>
      </c>
      <c r="E262" s="95"/>
      <c r="F262" s="32">
        <v>260</v>
      </c>
      <c r="G262" s="12" t="s">
        <v>367</v>
      </c>
      <c r="H262" s="12" t="s">
        <v>360</v>
      </c>
      <c r="I262" s="69">
        <f>SUM(J262:AK262)*D262</f>
        <v>3</v>
      </c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>
        <v>3</v>
      </c>
      <c r="Y262" s="12"/>
      <c r="Z262" s="12"/>
      <c r="AA262" s="12"/>
      <c r="AB262" s="12"/>
      <c r="AC262" s="12"/>
      <c r="AD262" s="12"/>
      <c r="AE262" s="12"/>
      <c r="AF262" s="117"/>
      <c r="AG262" s="117"/>
      <c r="AH262" s="117"/>
      <c r="AI262" s="117"/>
      <c r="AJ262" s="117"/>
      <c r="AK262" s="117"/>
      <c r="AL262" s="2">
        <f t="shared" si="17"/>
        <v>0</v>
      </c>
    </row>
    <row r="263" spans="2:38">
      <c r="B263" s="12"/>
      <c r="C263" s="12"/>
      <c r="D263" s="4">
        <f t="shared" si="16"/>
        <v>1</v>
      </c>
      <c r="E263" s="95"/>
      <c r="F263" s="12">
        <v>261</v>
      </c>
      <c r="G263" s="12" t="s">
        <v>368</v>
      </c>
      <c r="H263" s="12" t="s">
        <v>360</v>
      </c>
      <c r="I263" s="69">
        <f>SUM(J263:AK263)*D263</f>
        <v>0</v>
      </c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17"/>
      <c r="AG263" s="117"/>
      <c r="AH263" s="117"/>
      <c r="AI263" s="117"/>
      <c r="AJ263" s="117"/>
      <c r="AK263" s="117"/>
      <c r="AL263" s="2">
        <f t="shared" si="17"/>
        <v>0</v>
      </c>
    </row>
    <row r="264" spans="2:38">
      <c r="B264" s="12"/>
      <c r="C264" s="12"/>
      <c r="D264" s="4">
        <f t="shared" si="16"/>
        <v>1</v>
      </c>
      <c r="E264" s="95"/>
      <c r="F264" s="32">
        <v>262</v>
      </c>
      <c r="G264" s="12" t="s">
        <v>369</v>
      </c>
      <c r="H264" s="12" t="s">
        <v>360</v>
      </c>
      <c r="I264" s="69">
        <f>SUM(J264:AK264)*D264</f>
        <v>9</v>
      </c>
      <c r="J264" s="12"/>
      <c r="K264" s="12"/>
      <c r="L264" s="12"/>
      <c r="M264" s="12"/>
      <c r="N264" s="12"/>
      <c r="O264" s="12"/>
      <c r="P264" s="12"/>
      <c r="Q264" s="12">
        <v>3</v>
      </c>
      <c r="R264" s="12"/>
      <c r="S264" s="12"/>
      <c r="T264" s="12"/>
      <c r="U264" s="12"/>
      <c r="V264" s="12"/>
      <c r="W264" s="12"/>
      <c r="X264" s="12"/>
      <c r="Y264" s="12">
        <v>6</v>
      </c>
      <c r="Z264" s="12"/>
      <c r="AA264" s="12"/>
      <c r="AB264" s="12"/>
      <c r="AC264" s="12"/>
      <c r="AD264" s="12"/>
      <c r="AE264" s="12"/>
      <c r="AF264" s="117"/>
      <c r="AG264" s="117"/>
      <c r="AH264" s="117"/>
      <c r="AI264" s="117"/>
      <c r="AJ264" s="117"/>
      <c r="AK264" s="117"/>
      <c r="AL264" s="2">
        <f t="shared" si="17"/>
        <v>0</v>
      </c>
    </row>
    <row r="265" spans="2:38">
      <c r="B265" s="12"/>
      <c r="C265" s="12"/>
      <c r="D265" s="4">
        <f t="shared" si="16"/>
        <v>0</v>
      </c>
      <c r="E265" s="95" t="s">
        <v>5</v>
      </c>
      <c r="F265" s="12">
        <v>263</v>
      </c>
      <c r="G265" s="12" t="s">
        <v>370</v>
      </c>
      <c r="H265" s="12" t="s">
        <v>360</v>
      </c>
      <c r="I265" s="69">
        <f>SUM(J265:AK265)*D265</f>
        <v>0</v>
      </c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17"/>
      <c r="AG265" s="117"/>
      <c r="AH265" s="117"/>
      <c r="AI265" s="117"/>
      <c r="AJ265" s="117"/>
      <c r="AK265" s="117"/>
      <c r="AL265" s="2" t="str">
        <f t="shared" si="17"/>
        <v>uit</v>
      </c>
    </row>
    <row r="266" spans="2:38">
      <c r="B266" s="12"/>
      <c r="C266" s="12"/>
      <c r="D266" s="4">
        <f t="shared" si="16"/>
        <v>0</v>
      </c>
      <c r="E266" s="95" t="s">
        <v>5</v>
      </c>
      <c r="F266" s="32">
        <v>264</v>
      </c>
      <c r="G266" s="12" t="s">
        <v>371</v>
      </c>
      <c r="H266" s="12" t="s">
        <v>360</v>
      </c>
      <c r="I266" s="69">
        <f>SUM(J266:AK266)*D266</f>
        <v>0</v>
      </c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17"/>
      <c r="AG266" s="117"/>
      <c r="AH266" s="117"/>
      <c r="AI266" s="117"/>
      <c r="AJ266" s="117"/>
      <c r="AK266" s="117"/>
      <c r="AL266" s="2" t="str">
        <f t="shared" si="17"/>
        <v>uit</v>
      </c>
    </row>
    <row r="267" spans="2:38">
      <c r="B267" s="12"/>
      <c r="C267" s="12"/>
      <c r="D267" s="4">
        <f t="shared" si="16"/>
        <v>1</v>
      </c>
      <c r="E267" s="95"/>
      <c r="F267" s="12">
        <v>999</v>
      </c>
      <c r="G267" s="12" t="s">
        <v>373</v>
      </c>
      <c r="H267" s="12" t="s">
        <v>373</v>
      </c>
      <c r="I267" s="28">
        <f>SUM(J267:AK267)*D267</f>
        <v>0</v>
      </c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17"/>
      <c r="AG267" s="117"/>
      <c r="AH267" s="117"/>
      <c r="AI267" s="117"/>
      <c r="AJ267" s="117"/>
      <c r="AK267" s="117"/>
      <c r="AL267" s="4">
        <f t="shared" si="17"/>
        <v>0</v>
      </c>
    </row>
  </sheetData>
  <sheetProtection autoFilter="0"/>
  <conditionalFormatting sqref="G3:G267">
    <cfRule type="expression" dxfId="2" priority="3" stopIfTrue="1">
      <formula>AND(RIGHT(D3,1)="0")</formula>
    </cfRule>
  </conditionalFormatting>
  <conditionalFormatting sqref="F3:F267">
    <cfRule type="expression" dxfId="1" priority="2" stopIfTrue="1">
      <formula>AND(RIGHT(D3,1)="0")</formula>
    </cfRule>
  </conditionalFormatting>
  <conditionalFormatting sqref="H3:H267">
    <cfRule type="expression" dxfId="0" priority="1" stopIfTrue="1">
      <formula>AND(RIGHT(D3,1)="0")</formula>
    </cfRule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R229"/>
  <sheetViews>
    <sheetView tabSelected="1" workbookViewId="0">
      <selection activeCell="N12" sqref="N12"/>
    </sheetView>
  </sheetViews>
  <sheetFormatPr defaultColWidth="0" defaultRowHeight="15" zeroHeight="1"/>
  <cols>
    <col min="1" max="1" width="9.140625" style="30" customWidth="1"/>
    <col min="2" max="2" width="14.42578125" style="30" bestFit="1" customWidth="1"/>
    <col min="3" max="3" width="8.28515625" style="30" bestFit="1" customWidth="1"/>
    <col min="4" max="4" width="3" style="30" customWidth="1"/>
    <col min="5" max="5" width="17.42578125" style="30" bestFit="1" customWidth="1"/>
    <col min="6" max="6" width="3.140625" style="30" customWidth="1"/>
    <col min="7" max="7" width="26.42578125" style="43" customWidth="1"/>
    <col min="8" max="8" width="3" style="30" customWidth="1"/>
    <col min="9" max="9" width="26.42578125" style="30" customWidth="1"/>
    <col min="10" max="10" width="9.140625" style="30" customWidth="1"/>
    <col min="11" max="11" width="11.7109375" style="30" bestFit="1" customWidth="1"/>
    <col min="12" max="12" width="10.7109375" style="30" hidden="1" customWidth="1"/>
    <col min="13" max="13" width="9.140625" style="30" hidden="1" customWidth="1"/>
    <col min="14" max="18" width="9.140625" style="30" customWidth="1"/>
    <col min="19" max="256" width="9.140625" style="30" hidden="1" customWidth="1"/>
    <col min="257" max="16384" width="9.140625" style="30" hidden="1"/>
  </cols>
  <sheetData>
    <row r="1" spans="1:18" ht="15.75" thickBot="1">
      <c r="A1" s="29"/>
      <c r="B1" s="29"/>
      <c r="C1" s="29"/>
      <c r="D1" s="29"/>
      <c r="E1" s="29"/>
      <c r="F1" s="29"/>
      <c r="G1" s="31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hidden="1" thickBot="1">
      <c r="A2" s="29"/>
      <c r="B2" s="29"/>
      <c r="C2" s="29"/>
      <c r="D2" s="29"/>
      <c r="E2" s="96">
        <f>IF(E3=""," ",VLOOKUP(E3,N30:O229,2,FALSE))</f>
        <v>54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15.75" thickBot="1">
      <c r="A3" s="29"/>
      <c r="B3" s="29" t="s">
        <v>420</v>
      </c>
      <c r="C3" s="29"/>
      <c r="D3" s="29"/>
      <c r="E3" s="111" t="s">
        <v>485</v>
      </c>
      <c r="F3" s="112"/>
      <c r="G3" s="113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5.75" hidden="1" thickBot="1">
      <c r="A4" s="29"/>
      <c r="B4" s="29"/>
      <c r="C4" s="29"/>
      <c r="D4" s="29"/>
      <c r="E4" s="41" t="str">
        <f>IF($E$2=""," ",VLOOKUP($E$2,Deelnemers!A:T,2,FALSE))</f>
        <v>Corjan H.</v>
      </c>
      <c r="F4" s="39"/>
      <c r="G4" s="40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ht="15.75" thickBot="1">
      <c r="A5" s="29"/>
      <c r="B5" s="29" t="s">
        <v>39</v>
      </c>
      <c r="C5" s="29"/>
      <c r="D5" s="29"/>
      <c r="E5" s="41" t="str">
        <f>IF($E$2=""," ",VLOOKUP($E$2,Deelnemers!A:T,3,FALSE))</f>
        <v>nvt</v>
      </c>
      <c r="F5" s="39"/>
      <c r="G5" s="40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5.75" thickBot="1">
      <c r="A6" s="29"/>
      <c r="B6" s="29" t="s">
        <v>40</v>
      </c>
      <c r="C6" s="29"/>
      <c r="D6" s="29"/>
      <c r="E6" s="41" t="str">
        <f>IF($E$2=""," ",VLOOKUP($E$2,Deelnemers!A:T,4,FALSE))</f>
        <v>Track</v>
      </c>
      <c r="F6" s="39"/>
      <c r="G6" s="40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.75" thickBot="1">
      <c r="A7" s="29"/>
      <c r="B7" s="29"/>
      <c r="C7" s="29" t="s">
        <v>41</v>
      </c>
      <c r="D7" s="29"/>
      <c r="E7" s="29" t="s">
        <v>43</v>
      </c>
      <c r="F7" s="29"/>
      <c r="G7" s="31" t="s">
        <v>42</v>
      </c>
      <c r="H7" s="29"/>
      <c r="I7" s="29" t="s">
        <v>1</v>
      </c>
      <c r="J7" s="29" t="s">
        <v>44</v>
      </c>
      <c r="K7" s="29"/>
      <c r="L7" s="29"/>
      <c r="M7" s="29"/>
      <c r="N7" s="29"/>
      <c r="O7" s="29"/>
      <c r="P7" s="29"/>
      <c r="Q7" s="29"/>
      <c r="R7" s="29"/>
    </row>
    <row r="8" spans="1:18" ht="16.5" thickTop="1" thickBot="1">
      <c r="A8" s="29"/>
      <c r="B8" s="29"/>
      <c r="C8" s="29">
        <v>1</v>
      </c>
      <c r="D8" s="29"/>
      <c r="E8" s="44">
        <f>IF($E$2=""," ",VLOOKUP($E$2,Deelnemers!A:T,6,FALSE))</f>
        <v>182</v>
      </c>
      <c r="F8" s="35"/>
      <c r="G8" s="19" t="str">
        <f>IF($E8=""," ",VLOOKUP(E8,'rennerstabel'!F:I,2,FALSE))</f>
        <v>Nairo Quintana</v>
      </c>
      <c r="H8" s="35"/>
      <c r="I8" s="22" t="str">
        <f>IF($E8=""," ",VLOOKUP(E8,'rennerstabel'!F:I,3,FALSE))</f>
        <v>Movistar</v>
      </c>
      <c r="J8" s="34">
        <f>IF($E8=""," ",VLOOKUP(E8,'rennerstabel'!F:I,4,FALSE))*2</f>
        <v>632</v>
      </c>
      <c r="K8" s="36"/>
      <c r="L8" s="33">
        <f>IF($E8=""," ",VLOOKUP(E8,'rennerstabel'!F:AL,33,FALSE))</f>
        <v>0</v>
      </c>
      <c r="M8" s="37">
        <f>IF(L8="uit",0,1)</f>
        <v>1</v>
      </c>
      <c r="N8" s="29"/>
      <c r="O8" s="29"/>
      <c r="P8" s="29"/>
      <c r="Q8" s="29"/>
      <c r="R8" s="29"/>
    </row>
    <row r="9" spans="1:18" ht="16.5" thickTop="1" thickBot="1">
      <c r="A9" s="29"/>
      <c r="B9" s="29"/>
      <c r="C9" s="29">
        <v>2</v>
      </c>
      <c r="D9" s="29"/>
      <c r="E9" s="44">
        <f>IF($E$2=""," ",VLOOKUP($E$2,Deelnemers!A:T,7,FALSE))</f>
        <v>1</v>
      </c>
      <c r="F9" s="35"/>
      <c r="G9" s="20" t="str">
        <f>IF($E9=""," ",VLOOKUP(E9,'rennerstabel'!F:I,2,FALSE))</f>
        <v>Alberto Contador Velasco</v>
      </c>
      <c r="H9" s="35"/>
      <c r="I9" s="21" t="str">
        <f>IF($E9=""," ",VLOOKUP(E9,'rennerstabel'!F:I,3,FALSE))</f>
        <v xml:space="preserve">Team Saxo Bank </v>
      </c>
      <c r="J9" s="34">
        <f>IF($E9=""," ",VLOOKUP(E9,'rennerstabel'!F:I,4,FALSE))</f>
        <v>108</v>
      </c>
      <c r="K9" s="36"/>
      <c r="L9" s="33">
        <f>IF($E9=""," ",VLOOKUP(E9,'rennerstabel'!F:AL,33,FALSE))</f>
        <v>0</v>
      </c>
      <c r="M9" s="37">
        <f t="shared" ref="M9:M22" si="0">IF(L9="uit",0,1)</f>
        <v>1</v>
      </c>
      <c r="N9" s="29"/>
      <c r="O9" s="29"/>
      <c r="P9" s="29"/>
      <c r="Q9" s="29"/>
      <c r="R9" s="29"/>
    </row>
    <row r="10" spans="1:18" ht="16.5" thickTop="1" thickBot="1">
      <c r="A10" s="29"/>
      <c r="B10" s="29"/>
      <c r="C10" s="29">
        <v>3</v>
      </c>
      <c r="D10" s="29"/>
      <c r="E10" s="44">
        <f>IF($E$2=""," ",VLOOKUP($E$2,Deelnemers!A:T,8,FALSE))</f>
        <v>2</v>
      </c>
      <c r="F10" s="35"/>
      <c r="G10" s="20" t="str">
        <f>IF($E10=""," ",VLOOKUP(E10,'rennerstabel'!F:I,2,FALSE))</f>
        <v>Peter Sagan</v>
      </c>
      <c r="H10" s="35"/>
      <c r="I10" s="21" t="str">
        <f>IF($E10=""," ",VLOOKUP(E10,'rennerstabel'!F:I,3,FALSE))</f>
        <v xml:space="preserve">Team Saxo Bank </v>
      </c>
      <c r="J10" s="34">
        <f>IF($E10=""," ",VLOOKUP(E10,'rennerstabel'!F:I,4,FALSE))</f>
        <v>314</v>
      </c>
      <c r="K10" s="36"/>
      <c r="L10" s="33">
        <f>IF($E10=""," ",VLOOKUP(E10,'rennerstabel'!F:AL,33,FALSE))</f>
        <v>0</v>
      </c>
      <c r="M10" s="37">
        <f t="shared" si="0"/>
        <v>1</v>
      </c>
      <c r="N10" s="29"/>
      <c r="O10" s="29"/>
      <c r="P10" s="29"/>
      <c r="Q10" s="29"/>
      <c r="R10" s="29"/>
    </row>
    <row r="11" spans="1:18" ht="16.5" thickTop="1" thickBot="1">
      <c r="A11" s="29"/>
      <c r="B11" s="29"/>
      <c r="C11" s="29">
        <v>4</v>
      </c>
      <c r="D11" s="29"/>
      <c r="E11" s="44">
        <f>IF($E$2=""," ",VLOOKUP($E$2,Deelnemers!A:T,9,FALSE))</f>
        <v>61</v>
      </c>
      <c r="F11" s="35"/>
      <c r="G11" s="20" t="str">
        <f>IF($E11=""," ",VLOOKUP(E11,'rennerstabel'!F:I,2,FALSE))</f>
        <v>Joaquim Rodriguez</v>
      </c>
      <c r="H11" s="35"/>
      <c r="I11" s="21" t="str">
        <f>IF($E11=""," ",VLOOKUP(E11,'rennerstabel'!F:I,3,FALSE))</f>
        <v>Katusha</v>
      </c>
      <c r="J11" s="34">
        <f>IF($E11=""," ",VLOOKUP(E11,'rennerstabel'!F:I,4,FALSE))</f>
        <v>81</v>
      </c>
      <c r="K11" s="36"/>
      <c r="L11" s="33">
        <f>IF($E11=""," ",VLOOKUP(E11,'rennerstabel'!F:AL,33,FALSE))</f>
        <v>0</v>
      </c>
      <c r="M11" s="37">
        <f t="shared" si="0"/>
        <v>1</v>
      </c>
      <c r="N11" s="29"/>
      <c r="O11" s="29"/>
      <c r="P11" s="29"/>
      <c r="Q11" s="29"/>
      <c r="R11" s="29"/>
    </row>
    <row r="12" spans="1:18" ht="16.5" thickTop="1" thickBot="1">
      <c r="A12" s="29"/>
      <c r="B12" s="29"/>
      <c r="C12" s="29">
        <v>5</v>
      </c>
      <c r="D12" s="29"/>
      <c r="E12" s="44">
        <f>IF($E$2=""," ",VLOOKUP($E$2,Deelnemers!A:T,10,FALSE))</f>
        <v>145</v>
      </c>
      <c r="F12" s="35"/>
      <c r="G12" s="20" t="str">
        <f>IF($E12=""," ",VLOOKUP(E12,'rennerstabel'!F:I,2,FALSE))</f>
        <v>Vicenzo Nibali</v>
      </c>
      <c r="H12" s="35"/>
      <c r="I12" s="21" t="str">
        <f>IF($E12=""," ",VLOOKUP(E12,'rennerstabel'!F:I,3,FALSE))</f>
        <v>Astana</v>
      </c>
      <c r="J12" s="34">
        <f>IF($E12=""," ",VLOOKUP(E12,'rennerstabel'!F:I,4,FALSE))</f>
        <v>130</v>
      </c>
      <c r="K12" s="36"/>
      <c r="L12" s="33">
        <f>IF($E12=""," ",VLOOKUP(E12,'rennerstabel'!F:AL,33,FALSE))</f>
        <v>0</v>
      </c>
      <c r="M12" s="37">
        <f t="shared" si="0"/>
        <v>1</v>
      </c>
      <c r="N12" s="29"/>
      <c r="O12" s="29"/>
      <c r="P12" s="29"/>
      <c r="Q12" s="29"/>
      <c r="R12" s="29"/>
    </row>
    <row r="13" spans="1:18" ht="16.5" thickTop="1" thickBot="1">
      <c r="A13" s="29"/>
      <c r="B13" s="29"/>
      <c r="C13" s="29">
        <v>6</v>
      </c>
      <c r="D13" s="29"/>
      <c r="E13" s="44">
        <f>IF($E$2=""," ",VLOOKUP($E$2,Deelnemers!A:T,11,FALSE))</f>
        <v>133</v>
      </c>
      <c r="F13" s="35"/>
      <c r="G13" s="20" t="str">
        <f>IF($E13=""," ",VLOOKUP(E13,'rennerstabel'!F:I,2,FALSE))</f>
        <v>Chris Froome</v>
      </c>
      <c r="H13" s="35"/>
      <c r="I13" s="21" t="str">
        <f>IF($E13=""," ",VLOOKUP(E13,'rennerstabel'!F:I,3,FALSE))</f>
        <v>Sky ProCycling</v>
      </c>
      <c r="J13" s="34">
        <f>IF($E13=""," ",VLOOKUP(E13,'rennerstabel'!F:I,4,FALSE))</f>
        <v>339</v>
      </c>
      <c r="K13" s="36"/>
      <c r="L13" s="33">
        <f>IF($E13=""," ",VLOOKUP(E13,'rennerstabel'!F:AL,33,FALSE))</f>
        <v>0</v>
      </c>
      <c r="M13" s="37">
        <f t="shared" si="0"/>
        <v>1</v>
      </c>
      <c r="N13" s="29"/>
      <c r="O13" s="29"/>
      <c r="P13" s="29"/>
      <c r="Q13" s="29"/>
      <c r="R13" s="29"/>
    </row>
    <row r="14" spans="1:18" ht="16.5" thickTop="1" thickBot="1">
      <c r="A14" s="29"/>
      <c r="B14" s="29"/>
      <c r="C14" s="29">
        <v>7</v>
      </c>
      <c r="D14" s="29"/>
      <c r="E14" s="44">
        <f>IF($E$2=""," ",VLOOKUP($E$2,Deelnemers!A:T,12,FALSE))</f>
        <v>181</v>
      </c>
      <c r="F14" s="35"/>
      <c r="G14" s="20" t="str">
        <f>IF($E14=""," ",VLOOKUP(E14,'rennerstabel'!F:I,2,FALSE))</f>
        <v>Alejandro Valverde</v>
      </c>
      <c r="H14" s="35"/>
      <c r="I14" s="21" t="str">
        <f>IF($E14=""," ",VLOOKUP(E14,'rennerstabel'!F:I,3,FALSE))</f>
        <v>Movistar</v>
      </c>
      <c r="J14" s="34">
        <f>IF($E14=""," ",VLOOKUP(E14,'rennerstabel'!F:I,4,FALSE))</f>
        <v>231</v>
      </c>
      <c r="K14" s="36"/>
      <c r="L14" s="33">
        <f>IF($E14=""," ",VLOOKUP(E14,'rennerstabel'!F:AL,33,FALSE))</f>
        <v>0</v>
      </c>
      <c r="M14" s="37">
        <f t="shared" si="0"/>
        <v>1</v>
      </c>
      <c r="N14" s="29"/>
      <c r="O14" s="29"/>
      <c r="P14" s="29"/>
      <c r="Q14" s="29"/>
      <c r="R14" s="29"/>
    </row>
    <row r="15" spans="1:18" ht="16.5" thickTop="1" thickBot="1">
      <c r="A15" s="29"/>
      <c r="B15" s="29"/>
      <c r="C15" s="29">
        <v>8</v>
      </c>
      <c r="D15" s="29"/>
      <c r="E15" s="44">
        <f>IF($E$2=""," ",VLOOKUP($E$2,Deelnemers!A:T,13,FALSE))</f>
        <v>241</v>
      </c>
      <c r="F15" s="35"/>
      <c r="G15" s="20" t="str">
        <f>IF($E15=""," ",VLOOKUP(E15,'rennerstabel'!F:I,2,FALSE))</f>
        <v>Thibaut Pinot</v>
      </c>
      <c r="H15" s="35"/>
      <c r="I15" s="21" t="str">
        <f>IF($E15=""," ",VLOOKUP(E15,'rennerstabel'!F:I,3,FALSE))</f>
        <v>FDJ</v>
      </c>
      <c r="J15" s="34">
        <f>IF($E15=""," ",VLOOKUP(E15,'rennerstabel'!F:I,4,FALSE))</f>
        <v>117</v>
      </c>
      <c r="K15" s="36"/>
      <c r="L15" s="33">
        <f>IF($E15=""," ",VLOOKUP(E15,'rennerstabel'!F:AL,33,FALSE))</f>
        <v>0</v>
      </c>
      <c r="M15" s="37">
        <f t="shared" si="0"/>
        <v>1</v>
      </c>
      <c r="N15" s="29"/>
      <c r="O15" s="29"/>
      <c r="P15" s="29"/>
      <c r="Q15" s="29"/>
      <c r="R15" s="29"/>
    </row>
    <row r="16" spans="1:18" ht="16.5" thickTop="1" thickBot="1">
      <c r="A16" s="29"/>
      <c r="B16" s="29"/>
      <c r="C16" s="29">
        <v>9</v>
      </c>
      <c r="D16" s="29"/>
      <c r="E16" s="44">
        <f>IF($E$2=""," ",VLOOKUP($E$2,Deelnemers!A:T,14,FALSE))</f>
        <v>62</v>
      </c>
      <c r="F16" s="35"/>
      <c r="G16" s="20" t="str">
        <f>IF($E16=""," ",VLOOKUP(E16,'rennerstabel'!F:I,2,FALSE))</f>
        <v>Alexander Kristoff</v>
      </c>
      <c r="H16" s="35"/>
      <c r="I16" s="21" t="str">
        <f>IF($E16=""," ",VLOOKUP(E16,'rennerstabel'!F:I,3,FALSE))</f>
        <v>Katusha</v>
      </c>
      <c r="J16" s="34">
        <f>IF($E16=""," ",VLOOKUP(E16,'rennerstabel'!F:I,4,FALSE))</f>
        <v>90</v>
      </c>
      <c r="K16" s="36"/>
      <c r="L16" s="33">
        <f>IF($E16=""," ",VLOOKUP(E16,'rennerstabel'!F:AL,33,FALSE))</f>
        <v>0</v>
      </c>
      <c r="M16" s="37">
        <f t="shared" si="0"/>
        <v>1</v>
      </c>
      <c r="N16" s="29"/>
      <c r="O16" s="29"/>
      <c r="P16" s="29"/>
      <c r="Q16" s="29"/>
      <c r="R16" s="29"/>
    </row>
    <row r="17" spans="1:18" ht="16.5" thickTop="1" thickBot="1">
      <c r="A17" s="29"/>
      <c r="B17" s="29"/>
      <c r="C17" s="29">
        <v>10</v>
      </c>
      <c r="D17" s="29"/>
      <c r="E17" s="44">
        <f>IF($E$2=""," ",VLOOKUP($E$2,Deelnemers!A:T,15,FALSE))</f>
        <v>97</v>
      </c>
      <c r="F17" s="35"/>
      <c r="G17" s="20" t="str">
        <f>IF($E17=""," ",VLOOKUP(E17,'rennerstabel'!F:I,2,FALSE))</f>
        <v>Rigoberto Uran</v>
      </c>
      <c r="H17" s="35"/>
      <c r="I17" s="21" t="str">
        <f>IF($E17=""," ",VLOOKUP(E17,'rennerstabel'!F:I,3,FALSE))</f>
        <v>Etixx-Quickstep</v>
      </c>
      <c r="J17" s="34">
        <f>IF($E17=""," ",VLOOKUP(E17,'rennerstabel'!F:I,4,FALSE))</f>
        <v>51</v>
      </c>
      <c r="K17" s="36"/>
      <c r="L17" s="33">
        <f>IF($E17=""," ",VLOOKUP(E17,'rennerstabel'!F:AL,33,FALSE))</f>
        <v>0</v>
      </c>
      <c r="M17" s="37">
        <f t="shared" si="0"/>
        <v>1</v>
      </c>
      <c r="N17" s="29"/>
      <c r="O17" s="29"/>
      <c r="P17" s="29"/>
      <c r="Q17" s="29"/>
      <c r="R17" s="29"/>
    </row>
    <row r="18" spans="1:18" ht="16.5" thickTop="1" thickBot="1">
      <c r="A18" s="29"/>
      <c r="B18" s="29"/>
      <c r="C18" s="29">
        <v>11</v>
      </c>
      <c r="D18" s="29"/>
      <c r="E18" s="44">
        <f>IF($E$2=""," ",VLOOKUP($E$2,Deelnemers!A:T,16,FALSE))</f>
        <v>170</v>
      </c>
      <c r="F18" s="35"/>
      <c r="G18" s="20" t="str">
        <f>IF($E18=""," ",VLOOKUP(E18,'rennerstabel'!F:I,2,FALSE))</f>
        <v>John Degenkolb</v>
      </c>
      <c r="H18" s="35"/>
      <c r="I18" s="21" t="str">
        <f>IF($E18=""," ",VLOOKUP(E18,'rennerstabel'!F:I,3,FALSE))</f>
        <v>Giant-Alpecin</v>
      </c>
      <c r="J18" s="34">
        <f>IF($E18=""," ",VLOOKUP(E18,'rennerstabel'!F:I,4,FALSE))</f>
        <v>148</v>
      </c>
      <c r="K18" s="36"/>
      <c r="L18" s="33">
        <f>IF($E18=""," ",VLOOKUP(E18,'rennerstabel'!F:AL,33,FALSE))</f>
        <v>0</v>
      </c>
      <c r="M18" s="37">
        <f t="shared" si="0"/>
        <v>1</v>
      </c>
      <c r="N18" s="29"/>
      <c r="O18" s="29"/>
      <c r="P18" s="29"/>
      <c r="Q18" s="29"/>
      <c r="R18" s="29"/>
    </row>
    <row r="19" spans="1:18" ht="16.5" thickTop="1" thickBot="1">
      <c r="A19" s="29"/>
      <c r="B19" s="29"/>
      <c r="C19" s="29">
        <v>12</v>
      </c>
      <c r="D19" s="29"/>
      <c r="E19" s="44">
        <f>IF($E$2=""," ",VLOOKUP($E$2,Deelnemers!A:T,17,FALSE))</f>
        <v>14</v>
      </c>
      <c r="F19" s="35"/>
      <c r="G19" s="20" t="str">
        <f>IF($E19=""," ",VLOOKUP(E19,'rennerstabel'!F:I,2,FALSE))</f>
        <v>Romain Bardet</v>
      </c>
      <c r="H19" s="35"/>
      <c r="I19" s="21" t="str">
        <f>IF($E19=""," ",VLOOKUP(E19,'rennerstabel'!F:I,3,FALSE))</f>
        <v>Ag2R - La Mondiale</v>
      </c>
      <c r="J19" s="34">
        <f>IF($E19=""," ",VLOOKUP(E19,'rennerstabel'!F:I,4,FALSE))</f>
        <v>165</v>
      </c>
      <c r="K19" s="36"/>
      <c r="L19" s="33">
        <f>IF($E19=""," ",VLOOKUP(E19,'rennerstabel'!F:AL,33,FALSE))</f>
        <v>0</v>
      </c>
      <c r="M19" s="37">
        <f t="shared" si="0"/>
        <v>1</v>
      </c>
      <c r="N19" s="29"/>
      <c r="O19" s="29"/>
      <c r="P19" s="29"/>
      <c r="Q19" s="29"/>
      <c r="R19" s="29"/>
    </row>
    <row r="20" spans="1:18" ht="16.5" thickTop="1" thickBot="1">
      <c r="A20" s="29"/>
      <c r="B20" s="29"/>
      <c r="C20" s="29">
        <v>13</v>
      </c>
      <c r="D20" s="29"/>
      <c r="E20" s="44">
        <f>IF($E$2=""," ",VLOOKUP($E$2,Deelnemers!A:T,18,FALSE))</f>
        <v>98</v>
      </c>
      <c r="F20" s="35"/>
      <c r="G20" s="20" t="str">
        <f>IF($E20=""," ",VLOOKUP(E20,'rennerstabel'!F:I,2,FALSE))</f>
        <v>Mark Cavendish</v>
      </c>
      <c r="H20" s="35"/>
      <c r="I20" s="21" t="str">
        <f>IF($E20=""," ",VLOOKUP(E20,'rennerstabel'!F:I,3,FALSE))</f>
        <v>Etixx-Quickstep</v>
      </c>
      <c r="J20" s="34">
        <f>IF($E20=""," ",VLOOKUP(E20,'rennerstabel'!F:I,4,FALSE))</f>
        <v>94</v>
      </c>
      <c r="K20" s="36"/>
      <c r="L20" s="33">
        <f>IF($E20=""," ",VLOOKUP(E20,'rennerstabel'!F:AL,33,FALSE))</f>
        <v>0</v>
      </c>
      <c r="M20" s="37">
        <f t="shared" si="0"/>
        <v>1</v>
      </c>
      <c r="N20" s="29"/>
      <c r="O20" s="29"/>
      <c r="P20" s="29"/>
      <c r="Q20" s="29"/>
      <c r="R20" s="29"/>
    </row>
    <row r="21" spans="1:18" ht="16.5" thickTop="1" thickBot="1">
      <c r="A21" s="29"/>
      <c r="B21" s="29"/>
      <c r="C21" s="29">
        <v>14</v>
      </c>
      <c r="D21" s="29"/>
      <c r="E21" s="44">
        <f>IF($E$2=""," ",VLOOKUP($E$2,Deelnemers!A:T,19,FALSE))</f>
        <v>109</v>
      </c>
      <c r="F21" s="35"/>
      <c r="G21" s="20" t="str">
        <f>IF($E21=""," ",VLOOKUP(E21,'rennerstabel'!F:I,2,FALSE))</f>
        <v>André Greipel</v>
      </c>
      <c r="H21" s="35"/>
      <c r="I21" s="21" t="str">
        <f>IF($E21=""," ",VLOOKUP(E21,'rennerstabel'!F:I,3,FALSE))</f>
        <v>Lotto-Soudal</v>
      </c>
      <c r="J21" s="34">
        <f>IF($E21=""," ",VLOOKUP(E21,'rennerstabel'!F:I,4,FALSE))</f>
        <v>195</v>
      </c>
      <c r="K21" s="36"/>
      <c r="L21" s="33">
        <f>IF($E21=""," ",VLOOKUP(E21,'rennerstabel'!F:AL,33,FALSE))</f>
        <v>0</v>
      </c>
      <c r="M21" s="37">
        <f t="shared" si="0"/>
        <v>1</v>
      </c>
      <c r="N21" s="29"/>
      <c r="O21" s="29"/>
      <c r="P21" s="29"/>
      <c r="Q21" s="29"/>
      <c r="R21" s="29"/>
    </row>
    <row r="22" spans="1:18" ht="16.5" thickTop="1" thickBot="1">
      <c r="A22" s="29"/>
      <c r="B22" s="29"/>
      <c r="C22" s="29">
        <v>15</v>
      </c>
      <c r="D22" s="29"/>
      <c r="E22" s="44">
        <f>IF($E$2=""," ",VLOOKUP($E$2,Deelnemers!A:T,20,FALSE))</f>
        <v>99</v>
      </c>
      <c r="F22" s="35"/>
      <c r="G22" s="20" t="str">
        <f>IF($E22=""," ",VLOOKUP(E22,'rennerstabel'!F:I,2,FALSE))</f>
        <v>Tony Martin</v>
      </c>
      <c r="H22" s="35"/>
      <c r="I22" s="21" t="str">
        <f>IF($E22=""," ",VLOOKUP(E22,'rennerstabel'!F:I,3,FALSE))</f>
        <v>Etixx-Quickstep</v>
      </c>
      <c r="J22" s="34">
        <f>IF($E22=""," ",VLOOKUP(E22,'rennerstabel'!F:I,4,FALSE))</f>
        <v>0</v>
      </c>
      <c r="K22" s="36"/>
      <c r="L22" s="33" t="str">
        <f>IF($E22=""," ",VLOOKUP(E22,'rennerstabel'!F:AL,33,FALSE))</f>
        <v>uit</v>
      </c>
      <c r="M22" s="37">
        <f t="shared" si="0"/>
        <v>0</v>
      </c>
      <c r="N22" s="29"/>
      <c r="O22" s="29"/>
      <c r="P22" s="29"/>
      <c r="Q22" s="29"/>
      <c r="R22" s="29"/>
    </row>
    <row r="23" spans="1:18" ht="15.75" thickBot="1">
      <c r="A23" s="29"/>
      <c r="B23" s="29"/>
      <c r="C23" s="29"/>
      <c r="D23" s="29"/>
      <c r="E23" s="29"/>
      <c r="F23" s="29"/>
      <c r="G23" s="31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ht="15.75" thickBot="1">
      <c r="A24" s="29"/>
      <c r="B24" s="29"/>
      <c r="C24" s="29"/>
      <c r="D24" s="29"/>
      <c r="E24" s="29"/>
      <c r="F24" s="29"/>
      <c r="G24" s="31"/>
      <c r="H24" s="29"/>
      <c r="I24" s="29" t="s">
        <v>46</v>
      </c>
      <c r="J24" s="42">
        <f>SUM(J8:J22)</f>
        <v>2695</v>
      </c>
      <c r="K24" s="29"/>
      <c r="L24" s="29"/>
      <c r="M24" s="29"/>
      <c r="N24" s="29"/>
      <c r="O24" s="29"/>
      <c r="P24" s="29"/>
      <c r="Q24" s="29"/>
      <c r="R24" s="29"/>
    </row>
    <row r="25" spans="1:18">
      <c r="A25" s="29"/>
      <c r="B25" s="29"/>
      <c r="C25" s="29"/>
      <c r="D25" s="29"/>
      <c r="E25" s="29"/>
      <c r="F25" s="29"/>
      <c r="G25" s="31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>
      <c r="A26" s="29"/>
      <c r="B26" s="29"/>
      <c r="C26" s="29"/>
      <c r="D26" s="29"/>
      <c r="E26" s="29"/>
      <c r="F26" s="29"/>
      <c r="G26" s="31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>
      <c r="A27" s="29"/>
      <c r="B27" s="29"/>
      <c r="C27" s="29"/>
      <c r="D27" s="29"/>
      <c r="E27" s="29"/>
      <c r="F27" s="29"/>
      <c r="G27" s="31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hidden="1"/>
    <row r="29" spans="1:18" hidden="1">
      <c r="K29" s="98"/>
      <c r="N29" s="43" t="s">
        <v>419</v>
      </c>
    </row>
    <row r="30" spans="1:18" hidden="1">
      <c r="K30" s="99"/>
      <c r="N30" s="43" t="str">
        <f>Deelnemers!AL2</f>
        <v>1 - Arjen de B.</v>
      </c>
      <c r="O30" s="38">
        <v>1</v>
      </c>
    </row>
    <row r="31" spans="1:18" hidden="1">
      <c r="K31" s="99"/>
      <c r="N31" s="43" t="str">
        <f>Deelnemers!AL3</f>
        <v>2 - Radjesh</v>
      </c>
      <c r="O31" s="38">
        <v>2</v>
      </c>
    </row>
    <row r="32" spans="1:18" hidden="1">
      <c r="K32" s="99"/>
      <c r="N32" s="43" t="str">
        <f>Deelnemers!AL4</f>
        <v>3 - De Derde Bal (JMK)</v>
      </c>
      <c r="O32" s="38">
        <v>3</v>
      </c>
    </row>
    <row r="33" spans="11:15" hidden="1">
      <c r="K33" s="99"/>
      <c r="N33" s="43" t="str">
        <f>Deelnemers!AL5</f>
        <v>4 - Danielle Overgaag</v>
      </c>
      <c r="O33" s="38">
        <v>4</v>
      </c>
    </row>
    <row r="34" spans="11:15" hidden="1">
      <c r="K34" s="99"/>
      <c r="N34" s="43" t="str">
        <f>Deelnemers!AL6</f>
        <v>5 - Malrini</v>
      </c>
      <c r="O34" s="38">
        <v>5</v>
      </c>
    </row>
    <row r="35" spans="11:15" hidden="1">
      <c r="K35" s="99"/>
      <c r="N35" s="43" t="str">
        <f>Deelnemers!AL7</f>
        <v>6 - Francine</v>
      </c>
      <c r="O35" s="38">
        <v>6</v>
      </c>
    </row>
    <row r="36" spans="11:15" hidden="1">
      <c r="K36" s="99"/>
      <c r="N36" s="43" t="str">
        <f>Deelnemers!AL8</f>
        <v>7 - Jos S</v>
      </c>
      <c r="O36" s="38">
        <v>7</v>
      </c>
    </row>
    <row r="37" spans="11:15" hidden="1">
      <c r="K37" s="99"/>
      <c r="N37" s="43" t="str">
        <f>Deelnemers!AL9</f>
        <v>8 - Marcel M</v>
      </c>
      <c r="O37" s="38">
        <v>8</v>
      </c>
    </row>
    <row r="38" spans="11:15" hidden="1">
      <c r="K38" s="99"/>
      <c r="N38" s="43" t="str">
        <f>Deelnemers!AL10</f>
        <v>9 - Ricardo B</v>
      </c>
      <c r="O38" s="38">
        <v>9</v>
      </c>
    </row>
    <row r="39" spans="11:15" hidden="1">
      <c r="K39" s="99"/>
      <c r="N39" s="43" t="str">
        <f>Deelnemers!AL11</f>
        <v>10 - JZHL</v>
      </c>
      <c r="O39" s="38">
        <v>10</v>
      </c>
    </row>
    <row r="40" spans="11:15" hidden="1">
      <c r="K40" s="99"/>
      <c r="N40" s="43" t="str">
        <f>Deelnemers!AL12</f>
        <v>11 - CAMV</v>
      </c>
      <c r="O40" s="38">
        <v>11</v>
      </c>
    </row>
    <row r="41" spans="11:15" hidden="1">
      <c r="K41" s="99"/>
      <c r="N41" s="43" t="str">
        <f>Deelnemers!AL13</f>
        <v>12 - Arthur "il mulino" Kramer</v>
      </c>
      <c r="O41" s="38">
        <v>12</v>
      </c>
    </row>
    <row r="42" spans="11:15" hidden="1">
      <c r="K42" s="99"/>
      <c r="N42" s="43" t="str">
        <f>Deelnemers!AL14</f>
        <v>13 - Christian van S.</v>
      </c>
      <c r="O42" s="38">
        <v>13</v>
      </c>
    </row>
    <row r="43" spans="11:15" hidden="1">
      <c r="K43" s="99"/>
      <c r="N43" s="43" t="str">
        <f>Deelnemers!AL15</f>
        <v>14 - Yvonne J.</v>
      </c>
      <c r="O43" s="38">
        <v>14</v>
      </c>
    </row>
    <row r="44" spans="11:15" hidden="1">
      <c r="K44" s="99"/>
      <c r="N44" s="43" t="str">
        <f>Deelnemers!AL16</f>
        <v>15 - "KLASBAK"</v>
      </c>
      <c r="O44" s="38">
        <v>15</v>
      </c>
    </row>
    <row r="45" spans="11:15" hidden="1">
      <c r="K45" s="99"/>
      <c r="N45" s="43" t="str">
        <f>Deelnemers!AL17</f>
        <v>16 - Schellingerhout Jr.</v>
      </c>
      <c r="O45" s="38">
        <v>16</v>
      </c>
    </row>
    <row r="46" spans="11:15" hidden="1">
      <c r="K46" s="99"/>
      <c r="N46" s="43" t="str">
        <f>Deelnemers!AL18</f>
        <v>17 - Jochem L.</v>
      </c>
      <c r="O46" s="38">
        <v>17</v>
      </c>
    </row>
    <row r="47" spans="11:15" hidden="1">
      <c r="K47" s="99"/>
      <c r="N47" s="43" t="str">
        <f>Deelnemers!AL19</f>
        <v>18 - Martijn W.</v>
      </c>
      <c r="O47" s="38">
        <v>18</v>
      </c>
    </row>
    <row r="48" spans="11:15" hidden="1">
      <c r="K48" s="99"/>
      <c r="N48" s="43" t="str">
        <f>Deelnemers!AL20</f>
        <v>19 - Bonny</v>
      </c>
      <c r="O48" s="38">
        <v>19</v>
      </c>
    </row>
    <row r="49" spans="11:15" hidden="1">
      <c r="K49" s="99"/>
      <c r="N49" s="43" t="str">
        <f>Deelnemers!AL21</f>
        <v>20 - Tinka</v>
      </c>
      <c r="O49" s="38">
        <v>20</v>
      </c>
    </row>
    <row r="50" spans="11:15" hidden="1">
      <c r="K50" s="99"/>
      <c r="N50" s="43" t="str">
        <f>Deelnemers!AL22</f>
        <v>21 - Marcel B.</v>
      </c>
      <c r="O50" s="38">
        <v>21</v>
      </c>
    </row>
    <row r="51" spans="11:15" hidden="1">
      <c r="K51" s="99"/>
      <c r="N51" s="43" t="str">
        <f>Deelnemers!AL23</f>
        <v>22 - Edwin van S.</v>
      </c>
      <c r="O51" s="38">
        <v>22</v>
      </c>
    </row>
    <row r="52" spans="11:15" hidden="1">
      <c r="K52" s="99"/>
      <c r="N52" s="43" t="str">
        <f>Deelnemers!AL24</f>
        <v>23 - Léon van het H.</v>
      </c>
      <c r="O52" s="38">
        <v>23</v>
      </c>
    </row>
    <row r="53" spans="11:15" hidden="1">
      <c r="K53" s="99"/>
      <c r="N53" s="43" t="str">
        <f>Deelnemers!AL25</f>
        <v>24 - Kay Luijten</v>
      </c>
      <c r="O53" s="38">
        <v>24</v>
      </c>
    </row>
    <row r="54" spans="11:15" hidden="1">
      <c r="K54" s="99"/>
      <c r="N54" s="43" t="str">
        <f>Deelnemers!AL26</f>
        <v xml:space="preserve">25 - Carolien </v>
      </c>
      <c r="O54" s="38">
        <v>25</v>
      </c>
    </row>
    <row r="55" spans="11:15" hidden="1">
      <c r="K55" s="99"/>
      <c r="N55" s="43" t="str">
        <f>Deelnemers!AL27</f>
        <v>26 - Sylvia  R.</v>
      </c>
      <c r="O55" s="38">
        <v>26</v>
      </c>
    </row>
    <row r="56" spans="11:15" hidden="1">
      <c r="K56" s="99"/>
      <c r="N56" s="43" t="str">
        <f>Deelnemers!AL28</f>
        <v>27 - Alex R.</v>
      </c>
      <c r="O56" s="38">
        <v>27</v>
      </c>
    </row>
    <row r="57" spans="11:15" hidden="1">
      <c r="K57" s="99"/>
      <c r="N57" s="43" t="str">
        <f>Deelnemers!AL29</f>
        <v>28 - Daan, Danielson</v>
      </c>
      <c r="O57" s="38">
        <v>28</v>
      </c>
    </row>
    <row r="58" spans="11:15" hidden="1">
      <c r="K58" s="99"/>
      <c r="N58" s="43" t="str">
        <f>Deelnemers!AL30</f>
        <v>29 - Patricia U.</v>
      </c>
      <c r="O58" s="38">
        <v>29</v>
      </c>
    </row>
    <row r="59" spans="11:15" hidden="1">
      <c r="K59" s="99"/>
      <c r="N59" s="43" t="str">
        <f>Deelnemers!AL31</f>
        <v>30 - Peter van der M.</v>
      </c>
      <c r="O59" s="38">
        <v>30</v>
      </c>
    </row>
    <row r="60" spans="11:15" hidden="1">
      <c r="K60" s="99"/>
      <c r="N60" s="43" t="str">
        <f>Deelnemers!AL32</f>
        <v>31 - Louis B.</v>
      </c>
      <c r="O60" s="38">
        <v>31</v>
      </c>
    </row>
    <row r="61" spans="11:15" hidden="1">
      <c r="K61" s="99"/>
      <c r="N61" s="43" t="str">
        <f>Deelnemers!AL33</f>
        <v>32 - Richie Richmond</v>
      </c>
      <c r="O61" s="38">
        <v>32</v>
      </c>
    </row>
    <row r="62" spans="11:15" hidden="1">
      <c r="K62" s="99"/>
      <c r="N62" s="43" t="str">
        <f>Deelnemers!AL34</f>
        <v>33 - René K.</v>
      </c>
      <c r="O62" s="38">
        <v>33</v>
      </c>
    </row>
    <row r="63" spans="11:15" hidden="1">
      <c r="K63" s="99"/>
      <c r="N63" s="43" t="str">
        <f>Deelnemers!AL35</f>
        <v>34 - Gerrit T.</v>
      </c>
      <c r="O63" s="38">
        <v>34</v>
      </c>
    </row>
    <row r="64" spans="11:15" hidden="1">
      <c r="K64" s="99"/>
      <c r="N64" s="43" t="str">
        <f>Deelnemers!AL36</f>
        <v>35 - Hans V.</v>
      </c>
      <c r="O64" s="38">
        <v>35</v>
      </c>
    </row>
    <row r="65" spans="11:15" hidden="1">
      <c r="K65" s="99"/>
      <c r="N65" s="43" t="str">
        <f>Deelnemers!AL37</f>
        <v>36 - André S.</v>
      </c>
      <c r="O65" s="38">
        <v>36</v>
      </c>
    </row>
    <row r="66" spans="11:15" hidden="1">
      <c r="K66" s="99"/>
      <c r="N66" s="43" t="str">
        <f>Deelnemers!AL38</f>
        <v>37 - Anoeska van S.</v>
      </c>
      <c r="O66" s="38">
        <v>37</v>
      </c>
    </row>
    <row r="67" spans="11:15" hidden="1">
      <c r="K67" s="99"/>
      <c r="N67" s="43" t="str">
        <f>Deelnemers!AL39</f>
        <v>38 - AnnelieZ</v>
      </c>
      <c r="O67" s="38">
        <v>38</v>
      </c>
    </row>
    <row r="68" spans="11:15" hidden="1">
      <c r="K68" s="99"/>
      <c r="N68" s="43" t="str">
        <f>Deelnemers!AL40</f>
        <v>39 - Hans D.</v>
      </c>
      <c r="O68" s="38">
        <v>39</v>
      </c>
    </row>
    <row r="69" spans="11:15" hidden="1">
      <c r="K69" s="99"/>
      <c r="N69" s="43" t="str">
        <f>Deelnemers!AL41</f>
        <v>40 - Corrie D.</v>
      </c>
      <c r="O69" s="38">
        <v>40</v>
      </c>
    </row>
    <row r="70" spans="11:15" hidden="1">
      <c r="K70" s="99"/>
      <c r="N70" s="43" t="str">
        <f>Deelnemers!AL42</f>
        <v>41 - Pascal van der B.</v>
      </c>
      <c r="O70" s="38">
        <v>41</v>
      </c>
    </row>
    <row r="71" spans="11:15" hidden="1">
      <c r="K71" s="99"/>
      <c r="N71" s="43" t="str">
        <f>Deelnemers!AL43</f>
        <v>42 - Wilbert</v>
      </c>
      <c r="O71" s="38">
        <v>42</v>
      </c>
    </row>
    <row r="72" spans="11:15" hidden="1">
      <c r="K72" s="99"/>
      <c r="N72" s="43" t="str">
        <f>Deelnemers!AL44</f>
        <v>43 - Maurice van der K.</v>
      </c>
      <c r="O72" s="38">
        <v>43</v>
      </c>
    </row>
    <row r="73" spans="11:15" hidden="1">
      <c r="K73" s="99"/>
      <c r="N73" s="43" t="str">
        <f>Deelnemers!AL45</f>
        <v>44 - Ad O.</v>
      </c>
      <c r="O73" s="38">
        <v>44</v>
      </c>
    </row>
    <row r="74" spans="11:15" hidden="1">
      <c r="K74" s="99"/>
      <c r="N74" s="43" t="str">
        <f>Deelnemers!AL46</f>
        <v>45 - Intro van Ad</v>
      </c>
      <c r="O74" s="38">
        <v>45</v>
      </c>
    </row>
    <row r="75" spans="11:15" hidden="1">
      <c r="K75" s="99"/>
      <c r="N75" s="43" t="str">
        <f>Deelnemers!AL47</f>
        <v>46 - Arie D.</v>
      </c>
      <c r="O75" s="38">
        <v>46</v>
      </c>
    </row>
    <row r="76" spans="11:15" hidden="1">
      <c r="K76" s="99"/>
      <c r="N76" s="43" t="str">
        <f>Deelnemers!AL48</f>
        <v>47 - Cindy van den B.</v>
      </c>
      <c r="O76" s="38">
        <v>47</v>
      </c>
    </row>
    <row r="77" spans="11:15" hidden="1">
      <c r="K77" s="99"/>
      <c r="N77" s="43" t="str">
        <f>Deelnemers!AL49</f>
        <v>48 - Danny C.</v>
      </c>
      <c r="O77" s="38">
        <v>48</v>
      </c>
    </row>
    <row r="78" spans="11:15" hidden="1">
      <c r="K78" s="99"/>
      <c r="N78" s="43" t="str">
        <f>Deelnemers!AL50</f>
        <v>49 - Martijn V.</v>
      </c>
      <c r="O78" s="38">
        <v>49</v>
      </c>
    </row>
    <row r="79" spans="11:15" hidden="1">
      <c r="K79" s="99"/>
      <c r="N79" s="43" t="str">
        <f>Deelnemers!AL51</f>
        <v>50 - Esther van der L.</v>
      </c>
      <c r="O79" s="38">
        <v>50</v>
      </c>
    </row>
    <row r="80" spans="11:15" hidden="1">
      <c r="K80" s="99"/>
      <c r="N80" s="43" t="str">
        <f>Deelnemers!AL52</f>
        <v>51 - Richard B.</v>
      </c>
      <c r="O80" s="38">
        <v>51</v>
      </c>
    </row>
    <row r="81" spans="11:15" hidden="1">
      <c r="K81" s="99"/>
      <c r="N81" s="43" t="str">
        <f>Deelnemers!AL53</f>
        <v>52 - Wilco den B.</v>
      </c>
      <c r="O81" s="38">
        <v>52</v>
      </c>
    </row>
    <row r="82" spans="11:15" hidden="1">
      <c r="K82" s="99"/>
      <c r="N82" s="43" t="str">
        <f>Deelnemers!AL54</f>
        <v>53 - Frank F.</v>
      </c>
      <c r="O82" s="38">
        <v>53</v>
      </c>
    </row>
    <row r="83" spans="11:15" hidden="1">
      <c r="K83" s="99"/>
      <c r="N83" s="43" t="str">
        <f>Deelnemers!AL55</f>
        <v>54 - Corjan H.</v>
      </c>
      <c r="O83" s="38">
        <v>54</v>
      </c>
    </row>
    <row r="84" spans="11:15" hidden="1">
      <c r="K84" s="99"/>
      <c r="N84" s="43" t="str">
        <f>Deelnemers!AL56</f>
        <v>55 - Quinn H.</v>
      </c>
      <c r="O84" s="38">
        <v>55</v>
      </c>
    </row>
    <row r="85" spans="11:15" hidden="1">
      <c r="K85" s="99"/>
      <c r="N85" s="43" t="str">
        <f>Deelnemers!AL57</f>
        <v>56 - Erik L.</v>
      </c>
      <c r="O85" s="38">
        <v>56</v>
      </c>
    </row>
    <row r="86" spans="11:15" hidden="1">
      <c r="K86" s="99"/>
      <c r="N86" s="43" t="str">
        <f>Deelnemers!AL58</f>
        <v>57 - Paula van S.</v>
      </c>
      <c r="O86" s="38">
        <v>57</v>
      </c>
    </row>
    <row r="87" spans="11:15" hidden="1">
      <c r="K87" s="99"/>
      <c r="N87" s="43" t="str">
        <f>Deelnemers!AL59</f>
        <v>58 - Frankie</v>
      </c>
      <c r="O87" s="38">
        <v>58</v>
      </c>
    </row>
    <row r="88" spans="11:15" hidden="1">
      <c r="K88" s="99"/>
      <c r="N88" s="43" t="str">
        <f>Deelnemers!AL60</f>
        <v>59 - De Stoempmeister</v>
      </c>
      <c r="O88" s="38">
        <v>59</v>
      </c>
    </row>
    <row r="89" spans="11:15" hidden="1">
      <c r="K89" s="99"/>
      <c r="N89" s="43" t="str">
        <f>Deelnemers!AL61</f>
        <v>60 - Paul van E.</v>
      </c>
      <c r="O89" s="38">
        <v>60</v>
      </c>
    </row>
    <row r="90" spans="11:15" hidden="1">
      <c r="K90" s="99"/>
      <c r="N90" s="43" t="str">
        <f>Deelnemers!AL62</f>
        <v>61 - Fox Fast Forward</v>
      </c>
      <c r="O90" s="38">
        <v>61</v>
      </c>
    </row>
    <row r="91" spans="11:15" hidden="1">
      <c r="K91" s="99"/>
      <c r="N91" s="43" t="str">
        <f>Deelnemers!AL63</f>
        <v>62 - Marlies V.</v>
      </c>
      <c r="O91" s="38">
        <v>62</v>
      </c>
    </row>
    <row r="92" spans="11:15" hidden="1">
      <c r="K92" s="99"/>
      <c r="N92" s="43" t="str">
        <f>Deelnemers!AL64</f>
        <v>63 - Ghalid</v>
      </c>
      <c r="O92" s="38">
        <v>63</v>
      </c>
    </row>
    <row r="93" spans="11:15" hidden="1">
      <c r="K93" s="99"/>
      <c r="N93" s="43" t="str">
        <f>Deelnemers!AL65</f>
        <v>64 - René van der S.</v>
      </c>
      <c r="O93" s="38">
        <v>64</v>
      </c>
    </row>
    <row r="94" spans="11:15" hidden="1">
      <c r="K94" s="99"/>
      <c r="N94" s="43" t="str">
        <f>Deelnemers!AL66</f>
        <v>65 - Donald Duck (wim)</v>
      </c>
      <c r="O94" s="38">
        <v>65</v>
      </c>
    </row>
    <row r="95" spans="11:15" hidden="1">
      <c r="K95" s="99"/>
      <c r="N95" s="43" t="str">
        <f>Deelnemers!AL67</f>
        <v>66 - Brigitte van Noortwijk</v>
      </c>
      <c r="O95" s="38">
        <v>66</v>
      </c>
    </row>
    <row r="96" spans="11:15" hidden="1">
      <c r="K96" s="99"/>
      <c r="N96" s="43">
        <f>Deelnemers!AL68</f>
        <v>0</v>
      </c>
      <c r="O96" s="38">
        <v>67</v>
      </c>
    </row>
    <row r="97" spans="11:15" hidden="1">
      <c r="K97" s="99"/>
      <c r="N97" s="43">
        <f>Deelnemers!AL69</f>
        <v>0</v>
      </c>
      <c r="O97" s="38">
        <v>68</v>
      </c>
    </row>
    <row r="98" spans="11:15" hidden="1">
      <c r="K98" s="99"/>
      <c r="N98" s="43">
        <f>Deelnemers!AL72</f>
        <v>0</v>
      </c>
      <c r="O98" s="38">
        <v>69</v>
      </c>
    </row>
    <row r="99" spans="11:15" hidden="1">
      <c r="K99" s="99"/>
      <c r="N99" s="43">
        <f>Deelnemers!AL73</f>
        <v>0</v>
      </c>
      <c r="O99" s="38">
        <v>70</v>
      </c>
    </row>
    <row r="100" spans="11:15" hidden="1">
      <c r="K100" s="99"/>
      <c r="N100" s="43">
        <f>Deelnemers!AL74</f>
        <v>0</v>
      </c>
      <c r="O100" s="38">
        <v>71</v>
      </c>
    </row>
    <row r="101" spans="11:15" hidden="1">
      <c r="K101" s="99"/>
      <c r="N101" s="43">
        <f>Deelnemers!AL75</f>
        <v>0</v>
      </c>
      <c r="O101" s="38">
        <v>72</v>
      </c>
    </row>
    <row r="102" spans="11:15" hidden="1">
      <c r="K102" s="99"/>
      <c r="N102" s="43">
        <f>Deelnemers!AL76</f>
        <v>0</v>
      </c>
      <c r="O102" s="38">
        <v>73</v>
      </c>
    </row>
    <row r="103" spans="11:15" hidden="1">
      <c r="K103" s="99"/>
      <c r="N103" s="43">
        <f>Deelnemers!AL77</f>
        <v>0</v>
      </c>
      <c r="O103" s="38">
        <v>74</v>
      </c>
    </row>
    <row r="104" spans="11:15" hidden="1">
      <c r="K104" s="99"/>
      <c r="N104" s="43">
        <f>Deelnemers!AL78</f>
        <v>0</v>
      </c>
      <c r="O104" s="38">
        <v>75</v>
      </c>
    </row>
    <row r="105" spans="11:15" hidden="1">
      <c r="K105" s="99"/>
      <c r="N105" s="43">
        <f>Deelnemers!AL79</f>
        <v>0</v>
      </c>
      <c r="O105" s="38">
        <v>76</v>
      </c>
    </row>
    <row r="106" spans="11:15" hidden="1">
      <c r="K106" s="99"/>
      <c r="N106" s="43">
        <f>Deelnemers!AL80</f>
        <v>0</v>
      </c>
      <c r="O106" s="38">
        <v>77</v>
      </c>
    </row>
    <row r="107" spans="11:15" hidden="1">
      <c r="K107" s="99"/>
      <c r="N107" s="43">
        <f>Deelnemers!AL81</f>
        <v>0</v>
      </c>
      <c r="O107" s="38">
        <v>78</v>
      </c>
    </row>
    <row r="108" spans="11:15" hidden="1">
      <c r="K108" s="99"/>
      <c r="N108" s="43">
        <f>Deelnemers!AL82</f>
        <v>0</v>
      </c>
      <c r="O108" s="38">
        <v>79</v>
      </c>
    </row>
    <row r="109" spans="11:15" hidden="1">
      <c r="K109" s="99"/>
      <c r="N109" s="43">
        <f>Deelnemers!AL83</f>
        <v>0</v>
      </c>
      <c r="O109" s="38">
        <v>80</v>
      </c>
    </row>
    <row r="110" spans="11:15" hidden="1">
      <c r="K110" s="99"/>
      <c r="N110" s="43">
        <f>Deelnemers!AL84</f>
        <v>0</v>
      </c>
      <c r="O110" s="38">
        <v>81</v>
      </c>
    </row>
    <row r="111" spans="11:15" hidden="1">
      <c r="K111" s="99"/>
      <c r="N111" s="43">
        <f>Deelnemers!AL85</f>
        <v>0</v>
      </c>
      <c r="O111" s="38">
        <v>82</v>
      </c>
    </row>
    <row r="112" spans="11:15" hidden="1">
      <c r="K112" s="99"/>
      <c r="N112" s="43">
        <f>Deelnemers!AL86</f>
        <v>0</v>
      </c>
      <c r="O112" s="38">
        <v>83</v>
      </c>
    </row>
    <row r="113" spans="11:15" hidden="1">
      <c r="K113" s="99"/>
      <c r="N113" s="43">
        <f>Deelnemers!AL87</f>
        <v>0</v>
      </c>
      <c r="O113" s="38">
        <v>84</v>
      </c>
    </row>
    <row r="114" spans="11:15" hidden="1">
      <c r="K114" s="99"/>
      <c r="N114" s="43">
        <f>Deelnemers!AL88</f>
        <v>0</v>
      </c>
      <c r="O114" s="38">
        <v>85</v>
      </c>
    </row>
    <row r="115" spans="11:15" hidden="1">
      <c r="K115" s="99"/>
      <c r="N115" s="43">
        <f>Deelnemers!AL89</f>
        <v>0</v>
      </c>
      <c r="O115" s="38">
        <v>86</v>
      </c>
    </row>
    <row r="116" spans="11:15" hidden="1">
      <c r="K116" s="99"/>
      <c r="N116" s="43">
        <f>Deelnemers!AL90</f>
        <v>0</v>
      </c>
      <c r="O116" s="38">
        <v>87</v>
      </c>
    </row>
    <row r="117" spans="11:15" hidden="1">
      <c r="K117" s="99"/>
      <c r="N117" s="43">
        <f>Deelnemers!AL91</f>
        <v>0</v>
      </c>
      <c r="O117" s="38">
        <v>88</v>
      </c>
    </row>
    <row r="118" spans="11:15" hidden="1">
      <c r="K118" s="99"/>
      <c r="N118" s="43">
        <f>Deelnemers!AL92</f>
        <v>0</v>
      </c>
      <c r="O118" s="38">
        <v>89</v>
      </c>
    </row>
    <row r="119" spans="11:15" hidden="1">
      <c r="K119" s="99"/>
      <c r="N119" s="43">
        <f>Deelnemers!AL93</f>
        <v>0</v>
      </c>
      <c r="O119" s="38">
        <v>90</v>
      </c>
    </row>
    <row r="120" spans="11:15" hidden="1">
      <c r="K120" s="99"/>
      <c r="N120" s="43">
        <f>Deelnemers!AL94</f>
        <v>0</v>
      </c>
      <c r="O120" s="38">
        <v>91</v>
      </c>
    </row>
    <row r="121" spans="11:15" hidden="1">
      <c r="K121" s="99"/>
      <c r="N121" s="43">
        <f>Deelnemers!AL95</f>
        <v>0</v>
      </c>
      <c r="O121" s="38">
        <v>92</v>
      </c>
    </row>
    <row r="122" spans="11:15" hidden="1">
      <c r="K122" s="99"/>
      <c r="N122" s="43">
        <f>Deelnemers!AL96</f>
        <v>0</v>
      </c>
      <c r="O122" s="38">
        <v>93</v>
      </c>
    </row>
    <row r="123" spans="11:15" hidden="1">
      <c r="K123" s="99"/>
      <c r="N123" s="43">
        <f>Deelnemers!AL97</f>
        <v>0</v>
      </c>
      <c r="O123" s="38">
        <v>94</v>
      </c>
    </row>
    <row r="124" spans="11:15" hidden="1">
      <c r="K124" s="99"/>
      <c r="N124" s="43">
        <f>Deelnemers!AL98</f>
        <v>0</v>
      </c>
      <c r="O124" s="38">
        <v>95</v>
      </c>
    </row>
    <row r="125" spans="11:15" hidden="1">
      <c r="K125" s="99"/>
      <c r="N125" s="43">
        <f>Deelnemers!AL99</f>
        <v>0</v>
      </c>
      <c r="O125" s="38">
        <v>96</v>
      </c>
    </row>
    <row r="126" spans="11:15" hidden="1">
      <c r="K126" s="99"/>
      <c r="N126" s="43">
        <f>Deelnemers!AL100</f>
        <v>0</v>
      </c>
      <c r="O126" s="38">
        <v>97</v>
      </c>
    </row>
    <row r="127" spans="11:15" hidden="1">
      <c r="K127" s="99"/>
      <c r="N127" s="43">
        <f>Deelnemers!AL101</f>
        <v>0</v>
      </c>
      <c r="O127" s="38">
        <v>98</v>
      </c>
    </row>
    <row r="128" spans="11:15" hidden="1">
      <c r="K128" s="99"/>
      <c r="N128" s="43">
        <f>Deelnemers!AL102</f>
        <v>0</v>
      </c>
      <c r="O128" s="38">
        <v>99</v>
      </c>
    </row>
    <row r="129" spans="11:15" hidden="1">
      <c r="K129" s="99"/>
      <c r="N129" s="43">
        <f>Deelnemers!AL103</f>
        <v>0</v>
      </c>
      <c r="O129" s="38">
        <v>100</v>
      </c>
    </row>
    <row r="130" spans="11:15" hidden="1">
      <c r="K130" s="99"/>
      <c r="N130" s="43">
        <f>Deelnemers!AL104</f>
        <v>0</v>
      </c>
      <c r="O130" s="38">
        <v>101</v>
      </c>
    </row>
    <row r="131" spans="11:15" hidden="1">
      <c r="K131" s="99"/>
      <c r="N131" s="43">
        <f>Deelnemers!AL105</f>
        <v>0</v>
      </c>
      <c r="O131" s="38">
        <v>102</v>
      </c>
    </row>
    <row r="132" spans="11:15" hidden="1">
      <c r="K132" s="99"/>
      <c r="N132" s="43">
        <f>Deelnemers!AL106</f>
        <v>0</v>
      </c>
      <c r="O132" s="38">
        <v>103</v>
      </c>
    </row>
    <row r="133" spans="11:15" hidden="1">
      <c r="K133" s="99"/>
      <c r="N133" s="43">
        <f>Deelnemers!AL107</f>
        <v>0</v>
      </c>
      <c r="O133" s="38">
        <v>104</v>
      </c>
    </row>
    <row r="134" spans="11:15" hidden="1">
      <c r="K134" s="99"/>
      <c r="N134" s="43">
        <f>Deelnemers!AL108</f>
        <v>0</v>
      </c>
      <c r="O134" s="38">
        <v>105</v>
      </c>
    </row>
    <row r="135" spans="11:15" hidden="1">
      <c r="K135" s="99"/>
      <c r="N135" s="43">
        <f>Deelnemers!AL109</f>
        <v>0</v>
      </c>
      <c r="O135" s="38">
        <v>106</v>
      </c>
    </row>
    <row r="136" spans="11:15" hidden="1">
      <c r="K136" s="99"/>
      <c r="N136" s="43">
        <f>Deelnemers!AL110</f>
        <v>0</v>
      </c>
      <c r="O136" s="38">
        <v>107</v>
      </c>
    </row>
    <row r="137" spans="11:15" hidden="1">
      <c r="K137" s="99"/>
      <c r="N137" s="43">
        <f>Deelnemers!AL111</f>
        <v>0</v>
      </c>
      <c r="O137" s="38">
        <v>108</v>
      </c>
    </row>
    <row r="138" spans="11:15" hidden="1">
      <c r="K138" s="99"/>
      <c r="N138" s="43">
        <f>Deelnemers!AL112</f>
        <v>0</v>
      </c>
      <c r="O138" s="38">
        <v>109</v>
      </c>
    </row>
    <row r="139" spans="11:15" hidden="1">
      <c r="K139" s="99"/>
      <c r="N139" s="43">
        <f>Deelnemers!AL113</f>
        <v>0</v>
      </c>
      <c r="O139" s="38">
        <v>110</v>
      </c>
    </row>
    <row r="140" spans="11:15" hidden="1">
      <c r="K140" s="99"/>
      <c r="N140" s="43">
        <f>Deelnemers!AL114</f>
        <v>0</v>
      </c>
      <c r="O140" s="38">
        <v>111</v>
      </c>
    </row>
    <row r="141" spans="11:15" hidden="1">
      <c r="K141" s="99"/>
      <c r="N141" s="43">
        <f>Deelnemers!AL115</f>
        <v>0</v>
      </c>
      <c r="O141" s="38">
        <v>112</v>
      </c>
    </row>
    <row r="142" spans="11:15" hidden="1">
      <c r="K142" s="99"/>
      <c r="N142" s="43">
        <f>Deelnemers!AL116</f>
        <v>0</v>
      </c>
      <c r="O142" s="38">
        <v>113</v>
      </c>
    </row>
    <row r="143" spans="11:15" hidden="1">
      <c r="K143" s="99"/>
      <c r="N143" s="43">
        <f>Deelnemers!AL117</f>
        <v>0</v>
      </c>
      <c r="O143" s="38">
        <v>114</v>
      </c>
    </row>
    <row r="144" spans="11:15" hidden="1">
      <c r="K144" s="99"/>
      <c r="N144" s="43">
        <f>Deelnemers!AL118</f>
        <v>0</v>
      </c>
      <c r="O144" s="38">
        <v>115</v>
      </c>
    </row>
    <row r="145" spans="11:15" hidden="1">
      <c r="K145" s="99"/>
      <c r="N145" s="43">
        <f>Deelnemers!AL119</f>
        <v>0</v>
      </c>
      <c r="O145" s="38">
        <v>116</v>
      </c>
    </row>
    <row r="146" spans="11:15" hidden="1">
      <c r="K146" s="99"/>
      <c r="N146" s="43">
        <f>Deelnemers!AL120</f>
        <v>0</v>
      </c>
      <c r="O146" s="38">
        <v>117</v>
      </c>
    </row>
    <row r="147" spans="11:15" hidden="1">
      <c r="K147" s="99"/>
      <c r="N147" s="43">
        <f>Deelnemers!AL121</f>
        <v>0</v>
      </c>
      <c r="O147" s="38">
        <v>118</v>
      </c>
    </row>
    <row r="148" spans="11:15" hidden="1">
      <c r="K148" s="99"/>
      <c r="N148" s="43">
        <f>Deelnemers!AL122</f>
        <v>0</v>
      </c>
      <c r="O148" s="38">
        <v>119</v>
      </c>
    </row>
    <row r="149" spans="11:15" hidden="1">
      <c r="K149" s="99"/>
      <c r="N149" s="43">
        <f>Deelnemers!AL123</f>
        <v>0</v>
      </c>
      <c r="O149" s="38">
        <v>120</v>
      </c>
    </row>
    <row r="150" spans="11:15" hidden="1">
      <c r="K150" s="99"/>
      <c r="N150" s="43">
        <f>Deelnemers!AL124</f>
        <v>0</v>
      </c>
      <c r="O150" s="38">
        <v>121</v>
      </c>
    </row>
    <row r="151" spans="11:15" hidden="1">
      <c r="K151" s="99"/>
      <c r="N151" s="43">
        <f>Deelnemers!AL125</f>
        <v>0</v>
      </c>
      <c r="O151" s="38">
        <v>122</v>
      </c>
    </row>
    <row r="152" spans="11:15" hidden="1">
      <c r="K152" s="99"/>
      <c r="N152" s="43">
        <f>Deelnemers!AL126</f>
        <v>0</v>
      </c>
      <c r="O152" s="38">
        <v>123</v>
      </c>
    </row>
    <row r="153" spans="11:15" hidden="1">
      <c r="K153" s="99"/>
      <c r="N153" s="43">
        <f>Deelnemers!AL127</f>
        <v>0</v>
      </c>
      <c r="O153" s="38">
        <v>124</v>
      </c>
    </row>
    <row r="154" spans="11:15" hidden="1">
      <c r="K154" s="99"/>
      <c r="N154" s="43">
        <f>Deelnemers!AL128</f>
        <v>0</v>
      </c>
      <c r="O154" s="38">
        <v>125</v>
      </c>
    </row>
    <row r="155" spans="11:15" hidden="1">
      <c r="K155" s="99"/>
      <c r="N155" s="43">
        <f>Deelnemers!AL129</f>
        <v>0</v>
      </c>
      <c r="O155" s="38">
        <v>126</v>
      </c>
    </row>
    <row r="156" spans="11:15" hidden="1">
      <c r="K156" s="99"/>
      <c r="N156" s="43">
        <f>Deelnemers!AL130</f>
        <v>0</v>
      </c>
      <c r="O156" s="38">
        <v>127</v>
      </c>
    </row>
    <row r="157" spans="11:15" hidden="1">
      <c r="K157" s="99"/>
      <c r="N157" s="43">
        <f>Deelnemers!AL131</f>
        <v>0</v>
      </c>
      <c r="O157" s="38">
        <v>128</v>
      </c>
    </row>
    <row r="158" spans="11:15" hidden="1">
      <c r="K158" s="99"/>
      <c r="N158" s="43">
        <f>Deelnemers!AL132</f>
        <v>0</v>
      </c>
      <c r="O158" s="38">
        <v>129</v>
      </c>
    </row>
    <row r="159" spans="11:15" hidden="1">
      <c r="K159" s="99"/>
      <c r="N159" s="43">
        <f>Deelnemers!AL133</f>
        <v>0</v>
      </c>
      <c r="O159" s="38">
        <v>130</v>
      </c>
    </row>
    <row r="160" spans="11:15" hidden="1">
      <c r="K160" s="99"/>
      <c r="N160" s="43">
        <f>Deelnemers!AL134</f>
        <v>0</v>
      </c>
      <c r="O160" s="38">
        <v>131</v>
      </c>
    </row>
    <row r="161" spans="11:15" hidden="1">
      <c r="K161" s="99"/>
      <c r="N161" s="43">
        <f>Deelnemers!AL135</f>
        <v>0</v>
      </c>
      <c r="O161" s="38">
        <v>132</v>
      </c>
    </row>
    <row r="162" spans="11:15" hidden="1">
      <c r="K162" s="99"/>
      <c r="N162" s="43">
        <f>Deelnemers!AL136</f>
        <v>0</v>
      </c>
      <c r="O162" s="38">
        <v>133</v>
      </c>
    </row>
    <row r="163" spans="11:15" hidden="1">
      <c r="K163" s="99"/>
      <c r="N163" s="43">
        <f>Deelnemers!AL137</f>
        <v>0</v>
      </c>
      <c r="O163" s="38">
        <v>134</v>
      </c>
    </row>
    <row r="164" spans="11:15" hidden="1">
      <c r="K164" s="99"/>
      <c r="N164" s="43">
        <f>Deelnemers!AL138</f>
        <v>0</v>
      </c>
      <c r="O164" s="38">
        <v>135</v>
      </c>
    </row>
    <row r="165" spans="11:15" hidden="1">
      <c r="K165" s="99"/>
      <c r="N165" s="43">
        <f>Deelnemers!AL139</f>
        <v>0</v>
      </c>
      <c r="O165" s="38">
        <v>136</v>
      </c>
    </row>
    <row r="166" spans="11:15" hidden="1">
      <c r="K166" s="99"/>
      <c r="N166" s="43">
        <f>Deelnemers!AL140</f>
        <v>0</v>
      </c>
      <c r="O166" s="38">
        <v>137</v>
      </c>
    </row>
    <row r="167" spans="11:15" hidden="1">
      <c r="K167" s="99"/>
      <c r="N167" s="43">
        <f>Deelnemers!AL141</f>
        <v>0</v>
      </c>
      <c r="O167" s="38">
        <v>138</v>
      </c>
    </row>
    <row r="168" spans="11:15" hidden="1">
      <c r="K168" s="99"/>
      <c r="N168" s="43">
        <f>Deelnemers!AL142</f>
        <v>0</v>
      </c>
      <c r="O168" s="38">
        <v>139</v>
      </c>
    </row>
    <row r="169" spans="11:15" hidden="1">
      <c r="K169" s="99"/>
      <c r="N169" s="43">
        <f>Deelnemers!AL143</f>
        <v>0</v>
      </c>
      <c r="O169" s="38">
        <v>140</v>
      </c>
    </row>
    <row r="170" spans="11:15" hidden="1">
      <c r="K170" s="99"/>
      <c r="N170" s="43">
        <f>Deelnemers!AL144</f>
        <v>0</v>
      </c>
      <c r="O170" s="38">
        <v>141</v>
      </c>
    </row>
    <row r="171" spans="11:15" hidden="1">
      <c r="K171" s="99"/>
      <c r="N171" s="43">
        <f>Deelnemers!AL145</f>
        <v>0</v>
      </c>
      <c r="O171" s="38">
        <v>142</v>
      </c>
    </row>
    <row r="172" spans="11:15" hidden="1">
      <c r="K172" s="99"/>
      <c r="N172" s="43">
        <f>Deelnemers!AL146</f>
        <v>0</v>
      </c>
      <c r="O172" s="38">
        <v>143</v>
      </c>
    </row>
    <row r="173" spans="11:15" hidden="1">
      <c r="K173" s="99"/>
      <c r="N173" s="43">
        <f>Deelnemers!AL147</f>
        <v>0</v>
      </c>
      <c r="O173" s="38">
        <v>144</v>
      </c>
    </row>
    <row r="174" spans="11:15" hidden="1">
      <c r="K174" s="99"/>
      <c r="N174" s="43">
        <f>Deelnemers!AL148</f>
        <v>0</v>
      </c>
      <c r="O174" s="38">
        <v>145</v>
      </c>
    </row>
    <row r="175" spans="11:15" hidden="1">
      <c r="K175" s="99"/>
      <c r="N175" s="43">
        <f>Deelnemers!AL149</f>
        <v>0</v>
      </c>
      <c r="O175" s="38">
        <v>146</v>
      </c>
    </row>
    <row r="176" spans="11:15" hidden="1">
      <c r="K176" s="99"/>
      <c r="N176" s="43">
        <f>Deelnemers!AL150</f>
        <v>0</v>
      </c>
      <c r="O176" s="38">
        <v>147</v>
      </c>
    </row>
    <row r="177" spans="11:15" hidden="1">
      <c r="K177" s="99"/>
      <c r="N177" s="43">
        <f>Deelnemers!AL151</f>
        <v>0</v>
      </c>
      <c r="O177" s="38">
        <v>148</v>
      </c>
    </row>
    <row r="178" spans="11:15" hidden="1">
      <c r="K178" s="99"/>
      <c r="N178" s="43">
        <f>Deelnemers!AL152</f>
        <v>0</v>
      </c>
      <c r="O178" s="38">
        <v>149</v>
      </c>
    </row>
    <row r="179" spans="11:15" hidden="1">
      <c r="K179" s="99"/>
      <c r="N179" s="43">
        <f>Deelnemers!AL153</f>
        <v>0</v>
      </c>
      <c r="O179" s="38">
        <v>150</v>
      </c>
    </row>
    <row r="180" spans="11:15" hidden="1">
      <c r="K180" s="99"/>
      <c r="N180" s="43">
        <f>Deelnemers!AL154</f>
        <v>0</v>
      </c>
      <c r="O180" s="38">
        <v>151</v>
      </c>
    </row>
    <row r="181" spans="11:15" hidden="1">
      <c r="K181" s="99"/>
      <c r="N181" s="43">
        <f>Deelnemers!AL155</f>
        <v>0</v>
      </c>
      <c r="O181" s="38">
        <v>152</v>
      </c>
    </row>
    <row r="182" spans="11:15" hidden="1">
      <c r="K182" s="99"/>
      <c r="N182" s="43">
        <f>Deelnemers!AL156</f>
        <v>0</v>
      </c>
      <c r="O182" s="38">
        <v>153</v>
      </c>
    </row>
    <row r="183" spans="11:15" hidden="1">
      <c r="K183" s="99"/>
      <c r="N183" s="43">
        <f>Deelnemers!AL157</f>
        <v>0</v>
      </c>
      <c r="O183" s="38">
        <v>154</v>
      </c>
    </row>
    <row r="184" spans="11:15" hidden="1">
      <c r="K184" s="99"/>
      <c r="N184" s="43">
        <f>Deelnemers!AL158</f>
        <v>0</v>
      </c>
      <c r="O184" s="38">
        <v>155</v>
      </c>
    </row>
    <row r="185" spans="11:15" hidden="1">
      <c r="K185" s="99"/>
      <c r="N185" s="43">
        <f>Deelnemers!AL159</f>
        <v>0</v>
      </c>
      <c r="O185" s="38">
        <v>156</v>
      </c>
    </row>
    <row r="186" spans="11:15" hidden="1">
      <c r="K186" s="99"/>
      <c r="N186" s="43">
        <f>Deelnemers!AL160</f>
        <v>0</v>
      </c>
      <c r="O186" s="38">
        <v>157</v>
      </c>
    </row>
    <row r="187" spans="11:15" hidden="1">
      <c r="K187" s="99"/>
      <c r="N187" s="43">
        <f>Deelnemers!AL161</f>
        <v>0</v>
      </c>
      <c r="O187" s="38">
        <v>158</v>
      </c>
    </row>
    <row r="188" spans="11:15" hidden="1">
      <c r="K188" s="99"/>
      <c r="N188" s="43">
        <f>Deelnemers!AL162</f>
        <v>0</v>
      </c>
      <c r="O188" s="38">
        <v>159</v>
      </c>
    </row>
    <row r="189" spans="11:15" hidden="1">
      <c r="K189" s="99"/>
      <c r="N189" s="43">
        <f>Deelnemers!AL163</f>
        <v>0</v>
      </c>
      <c r="O189" s="38">
        <v>160</v>
      </c>
    </row>
    <row r="190" spans="11:15" hidden="1">
      <c r="K190" s="99"/>
      <c r="N190" s="43">
        <f>Deelnemers!AL164</f>
        <v>0</v>
      </c>
      <c r="O190" s="38">
        <v>161</v>
      </c>
    </row>
    <row r="191" spans="11:15" hidden="1">
      <c r="K191" s="99"/>
      <c r="N191" s="43">
        <f>Deelnemers!AL165</f>
        <v>0</v>
      </c>
      <c r="O191" s="38">
        <v>162</v>
      </c>
    </row>
    <row r="192" spans="11:15" hidden="1">
      <c r="K192" s="99"/>
      <c r="N192" s="43">
        <f>Deelnemers!AL166</f>
        <v>0</v>
      </c>
      <c r="O192" s="38">
        <v>163</v>
      </c>
    </row>
    <row r="193" spans="11:15" hidden="1">
      <c r="K193" s="99"/>
      <c r="N193" s="43">
        <f>Deelnemers!AL167</f>
        <v>0</v>
      </c>
      <c r="O193" s="38">
        <v>164</v>
      </c>
    </row>
    <row r="194" spans="11:15" hidden="1">
      <c r="K194" s="99"/>
      <c r="N194" s="43">
        <f>Deelnemers!AL168</f>
        <v>0</v>
      </c>
      <c r="O194" s="38">
        <v>165</v>
      </c>
    </row>
    <row r="195" spans="11:15" hidden="1">
      <c r="K195" s="99"/>
      <c r="N195" s="43">
        <f>Deelnemers!AL169</f>
        <v>0</v>
      </c>
      <c r="O195" s="38">
        <v>166</v>
      </c>
    </row>
    <row r="196" spans="11:15" hidden="1">
      <c r="K196" s="99"/>
      <c r="N196" s="43">
        <f>Deelnemers!AL170</f>
        <v>0</v>
      </c>
      <c r="O196" s="38">
        <v>167</v>
      </c>
    </row>
    <row r="197" spans="11:15" hidden="1">
      <c r="K197" s="99"/>
      <c r="N197" s="43">
        <f>Deelnemers!AL171</f>
        <v>0</v>
      </c>
      <c r="O197" s="38">
        <v>168</v>
      </c>
    </row>
    <row r="198" spans="11:15" hidden="1">
      <c r="K198" s="99"/>
      <c r="N198" s="43">
        <f>Deelnemers!AL172</f>
        <v>0</v>
      </c>
      <c r="O198" s="38">
        <v>169</v>
      </c>
    </row>
    <row r="199" spans="11:15" hidden="1">
      <c r="K199" s="99"/>
      <c r="N199" s="43">
        <f>Deelnemers!AL173</f>
        <v>0</v>
      </c>
      <c r="O199" s="38">
        <v>170</v>
      </c>
    </row>
    <row r="200" spans="11:15" hidden="1">
      <c r="K200" s="99"/>
      <c r="N200" s="43">
        <f>Deelnemers!AL174</f>
        <v>0</v>
      </c>
      <c r="O200" s="38">
        <v>171</v>
      </c>
    </row>
    <row r="201" spans="11:15" hidden="1">
      <c r="K201" s="99"/>
      <c r="N201" s="43">
        <f>Deelnemers!AL175</f>
        <v>0</v>
      </c>
      <c r="O201" s="38">
        <v>172</v>
      </c>
    </row>
    <row r="202" spans="11:15" hidden="1">
      <c r="K202" s="99"/>
      <c r="N202" s="43">
        <f>Deelnemers!AL176</f>
        <v>0</v>
      </c>
      <c r="O202" s="38">
        <v>173</v>
      </c>
    </row>
    <row r="203" spans="11:15" hidden="1">
      <c r="K203" s="99"/>
      <c r="N203" s="43">
        <f>Deelnemers!AL177</f>
        <v>0</v>
      </c>
      <c r="O203" s="38">
        <v>174</v>
      </c>
    </row>
    <row r="204" spans="11:15" hidden="1">
      <c r="K204" s="99"/>
      <c r="N204" s="43">
        <f>Deelnemers!AL178</f>
        <v>0</v>
      </c>
      <c r="O204" s="38">
        <v>175</v>
      </c>
    </row>
    <row r="205" spans="11:15" hidden="1">
      <c r="K205" s="99"/>
      <c r="N205" s="43">
        <f>Deelnemers!AL179</f>
        <v>0</v>
      </c>
      <c r="O205" s="38">
        <v>176</v>
      </c>
    </row>
    <row r="206" spans="11:15" hidden="1">
      <c r="K206" s="99"/>
      <c r="N206" s="43">
        <f>Deelnemers!AL180</f>
        <v>0</v>
      </c>
      <c r="O206" s="38">
        <v>177</v>
      </c>
    </row>
    <row r="207" spans="11:15" hidden="1">
      <c r="K207" s="99"/>
      <c r="N207" s="43">
        <f>Deelnemers!AL181</f>
        <v>0</v>
      </c>
      <c r="O207" s="38">
        <v>178</v>
      </c>
    </row>
    <row r="208" spans="11:15" hidden="1">
      <c r="K208" s="99"/>
      <c r="N208" s="43">
        <f>Deelnemers!AL182</f>
        <v>0</v>
      </c>
      <c r="O208" s="38">
        <v>179</v>
      </c>
    </row>
    <row r="209" spans="11:15" hidden="1">
      <c r="K209" s="99"/>
      <c r="N209" s="43">
        <f>Deelnemers!AL183</f>
        <v>0</v>
      </c>
      <c r="O209" s="38">
        <v>180</v>
      </c>
    </row>
    <row r="210" spans="11:15" hidden="1">
      <c r="K210" s="99"/>
      <c r="N210" s="43">
        <f>Deelnemers!AL184</f>
        <v>0</v>
      </c>
      <c r="O210" s="38">
        <v>181</v>
      </c>
    </row>
    <row r="211" spans="11:15" hidden="1">
      <c r="K211" s="99"/>
      <c r="N211" s="43">
        <f>Deelnemers!AL185</f>
        <v>0</v>
      </c>
      <c r="O211" s="38">
        <v>182</v>
      </c>
    </row>
    <row r="212" spans="11:15" hidden="1">
      <c r="K212" s="99"/>
      <c r="N212" s="43">
        <f>Deelnemers!AL186</f>
        <v>0</v>
      </c>
      <c r="O212" s="38">
        <v>183</v>
      </c>
    </row>
    <row r="213" spans="11:15" hidden="1">
      <c r="K213" s="99"/>
      <c r="N213" s="43">
        <f>Deelnemers!AL187</f>
        <v>0</v>
      </c>
      <c r="O213" s="38">
        <v>184</v>
      </c>
    </row>
    <row r="214" spans="11:15" hidden="1">
      <c r="K214" s="99"/>
      <c r="N214" s="43">
        <f>Deelnemers!AL188</f>
        <v>0</v>
      </c>
      <c r="O214" s="38">
        <v>185</v>
      </c>
    </row>
    <row r="215" spans="11:15" hidden="1">
      <c r="K215" s="99"/>
      <c r="N215" s="43">
        <f>Deelnemers!AL189</f>
        <v>0</v>
      </c>
      <c r="O215" s="38">
        <v>186</v>
      </c>
    </row>
    <row r="216" spans="11:15" hidden="1">
      <c r="K216" s="99"/>
      <c r="N216" s="43">
        <f>Deelnemers!AL190</f>
        <v>0</v>
      </c>
      <c r="O216" s="38">
        <v>187</v>
      </c>
    </row>
    <row r="217" spans="11:15" hidden="1">
      <c r="K217" s="99"/>
      <c r="N217" s="43">
        <f>Deelnemers!AL191</f>
        <v>0</v>
      </c>
      <c r="O217" s="38">
        <v>188</v>
      </c>
    </row>
    <row r="218" spans="11:15" hidden="1">
      <c r="K218" s="99"/>
      <c r="N218" s="43">
        <f>Deelnemers!AL192</f>
        <v>0</v>
      </c>
      <c r="O218" s="38">
        <v>189</v>
      </c>
    </row>
    <row r="219" spans="11:15" hidden="1">
      <c r="K219" s="99"/>
      <c r="N219" s="43">
        <f>Deelnemers!AL193</f>
        <v>0</v>
      </c>
      <c r="O219" s="38">
        <v>190</v>
      </c>
    </row>
    <row r="220" spans="11:15" hidden="1">
      <c r="K220" s="99"/>
      <c r="N220" s="43">
        <f>Deelnemers!AL194</f>
        <v>0</v>
      </c>
      <c r="O220" s="38">
        <v>191</v>
      </c>
    </row>
    <row r="221" spans="11:15" hidden="1">
      <c r="K221" s="99"/>
      <c r="N221" s="43">
        <f>Deelnemers!AL195</f>
        <v>0</v>
      </c>
      <c r="O221" s="38">
        <v>192</v>
      </c>
    </row>
    <row r="222" spans="11:15" hidden="1">
      <c r="K222" s="99"/>
      <c r="N222" s="43">
        <f>Deelnemers!AL196</f>
        <v>0</v>
      </c>
      <c r="O222" s="38">
        <v>193</v>
      </c>
    </row>
    <row r="223" spans="11:15" hidden="1">
      <c r="K223" s="99"/>
      <c r="N223" s="43">
        <f>Deelnemers!AL197</f>
        <v>0</v>
      </c>
      <c r="O223" s="38">
        <v>194</v>
      </c>
    </row>
    <row r="224" spans="11:15" hidden="1">
      <c r="K224" s="99"/>
      <c r="N224" s="43">
        <f>Deelnemers!AL198</f>
        <v>0</v>
      </c>
      <c r="O224" s="38">
        <v>195</v>
      </c>
    </row>
    <row r="225" spans="11:15" hidden="1">
      <c r="K225" s="99"/>
      <c r="N225" s="43">
        <f>Deelnemers!AL199</f>
        <v>0</v>
      </c>
      <c r="O225" s="38">
        <v>196</v>
      </c>
    </row>
    <row r="226" spans="11:15" hidden="1">
      <c r="K226" s="99"/>
      <c r="N226" s="43">
        <f>Deelnemers!AL200</f>
        <v>0</v>
      </c>
      <c r="O226" s="38">
        <v>197</v>
      </c>
    </row>
    <row r="227" spans="11:15" hidden="1">
      <c r="K227" s="99"/>
      <c r="N227" s="43">
        <f>Deelnemers!AL201</f>
        <v>0</v>
      </c>
      <c r="O227" s="38">
        <v>198</v>
      </c>
    </row>
    <row r="228" spans="11:15" hidden="1">
      <c r="K228" s="99"/>
      <c r="N228" s="43">
        <f>Deelnemers!AL202</f>
        <v>0</v>
      </c>
      <c r="O228" s="38">
        <v>199</v>
      </c>
    </row>
    <row r="229" spans="11:15" hidden="1">
      <c r="K229" s="99"/>
      <c r="O229" s="38">
        <v>200</v>
      </c>
    </row>
  </sheetData>
  <sheetProtection password="E4E1" sheet="1" objects="1" scenarios="1"/>
  <mergeCells count="1">
    <mergeCell ref="E3:G3"/>
  </mergeCells>
  <conditionalFormatting sqref="G8:G22">
    <cfRule type="expression" dxfId="1483" priority="6" stopIfTrue="1">
      <formula>AND(RIGHT(M8,1)="0")</formula>
    </cfRule>
  </conditionalFormatting>
  <conditionalFormatting sqref="I8:I22">
    <cfRule type="expression" dxfId="1482" priority="5" stopIfTrue="1">
      <formula>AND(RIGHT(M8,1)="0")</formula>
    </cfRule>
  </conditionalFormatting>
  <conditionalFormatting sqref="G8:G22">
    <cfRule type="expression" dxfId="1481" priority="3" stopIfTrue="1">
      <formula>AND(RIGHT(M8,1)="0")</formula>
    </cfRule>
  </conditionalFormatting>
  <conditionalFormatting sqref="I8:I22">
    <cfRule type="expression" dxfId="1480" priority="2" stopIfTrue="1">
      <formula>AND(RIGHT(M8,1)="0")</formula>
    </cfRule>
  </conditionalFormatting>
  <conditionalFormatting sqref="E8:E22">
    <cfRule type="duplicateValues" dxfId="1479" priority="1"/>
  </conditionalFormatting>
  <dataValidations count="1">
    <dataValidation type="list" allowBlank="1" showInputMessage="1" showErrorMessage="1" sqref="E3:G3">
      <formula1>$N$30:$N$95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R26"/>
  <sheetViews>
    <sheetView workbookViewId="0">
      <selection activeCell="E9" sqref="E9"/>
    </sheetView>
  </sheetViews>
  <sheetFormatPr defaultColWidth="0" defaultRowHeight="15" zeroHeight="1"/>
  <cols>
    <col min="1" max="1" width="9.140625" customWidth="1"/>
    <col min="2" max="2" width="14.42578125" bestFit="1" customWidth="1"/>
    <col min="3" max="3" width="8.28515625" bestFit="1" customWidth="1"/>
    <col min="4" max="4" width="3" style="7" customWidth="1"/>
    <col min="5" max="5" width="17.42578125" bestFit="1" customWidth="1"/>
    <col min="6" max="6" width="3.140625" style="7" customWidth="1"/>
    <col min="7" max="7" width="26.42578125" style="2" customWidth="1"/>
    <col min="8" max="8" width="3" customWidth="1"/>
    <col min="9" max="9" width="26.42578125" customWidth="1"/>
    <col min="10" max="10" width="0" hidden="1" customWidth="1"/>
    <col min="11" max="11" width="9.140625" customWidth="1"/>
    <col min="12" max="12" width="10.7109375" hidden="1" customWidth="1"/>
    <col min="13" max="13" width="9.140625" hidden="1" customWidth="1"/>
    <col min="14" max="18" width="9.140625" customWidth="1"/>
    <col min="19" max="256" width="9.140625" hidden="1" customWidth="1"/>
    <col min="257" max="16384" width="9.140625" hidden="1"/>
  </cols>
  <sheetData>
    <row r="1" spans="1:18">
      <c r="A1" s="5"/>
      <c r="B1" s="5"/>
      <c r="C1" s="5"/>
      <c r="D1" s="5"/>
      <c r="E1" s="5"/>
      <c r="F1" s="5"/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.75" thickBot="1">
      <c r="A2" s="5"/>
      <c r="B2" s="5" t="s">
        <v>37</v>
      </c>
      <c r="C2" s="5"/>
      <c r="D2" s="5"/>
      <c r="E2" s="5"/>
      <c r="F2" s="5"/>
      <c r="G2" s="3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.75" thickBot="1">
      <c r="A3" s="5"/>
      <c r="B3" s="5" t="s">
        <v>38</v>
      </c>
      <c r="C3" s="5"/>
      <c r="D3" s="5"/>
      <c r="E3" s="18"/>
      <c r="F3" s="16"/>
      <c r="G3" s="17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15.75" thickBot="1">
      <c r="A4" s="5"/>
      <c r="B4" s="5" t="s">
        <v>39</v>
      </c>
      <c r="C4" s="5"/>
      <c r="D4" s="5"/>
      <c r="E4" s="18"/>
      <c r="F4" s="16"/>
      <c r="G4" s="17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8" customFormat="1">
      <c r="A5" s="5"/>
      <c r="B5" s="5" t="s">
        <v>40</v>
      </c>
      <c r="C5" s="5"/>
      <c r="D5" s="5"/>
      <c r="E5" s="5"/>
      <c r="F5" s="5"/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15.75" thickBot="1">
      <c r="A6" s="5"/>
      <c r="B6" s="5"/>
      <c r="C6" s="5" t="s">
        <v>41</v>
      </c>
      <c r="D6" s="5"/>
      <c r="E6" s="5" t="s">
        <v>43</v>
      </c>
      <c r="F6" s="5"/>
      <c r="G6" s="3" t="s">
        <v>42</v>
      </c>
      <c r="H6" s="5"/>
      <c r="I6" s="5" t="s">
        <v>1</v>
      </c>
      <c r="J6" s="5" t="s">
        <v>44</v>
      </c>
      <c r="K6" s="5"/>
      <c r="L6" s="5"/>
      <c r="M6" s="5"/>
      <c r="N6" s="5"/>
      <c r="O6" s="5"/>
      <c r="P6" s="5"/>
      <c r="Q6" s="5"/>
      <c r="R6" s="5"/>
    </row>
    <row r="7" spans="1:18" ht="16.5" thickTop="1" thickBot="1">
      <c r="A7" s="5"/>
      <c r="B7" s="5"/>
      <c r="C7" s="5">
        <v>1</v>
      </c>
      <c r="D7" s="5"/>
      <c r="E7" s="11"/>
      <c r="F7" s="13"/>
      <c r="G7" s="19" t="str">
        <f>IF($E7=""," ",VLOOKUP(E7,'rennerstabel'!F:I,2,FALSE))</f>
        <v xml:space="preserve"> </v>
      </c>
      <c r="H7" s="13"/>
      <c r="I7" s="22" t="str">
        <f>IF($E7=""," ",VLOOKUP(E7,'rennerstabel'!F:I,3,FALSE))</f>
        <v xml:space="preserve"> </v>
      </c>
      <c r="J7" s="10" t="e">
        <f>IF($E7=""," ",VLOOKUP(E7,'rennerstabel'!F:I,4,FALSE))*2</f>
        <v>#VALUE!</v>
      </c>
      <c r="K7" s="14"/>
      <c r="L7" s="9" t="str">
        <f>IF($E7=""," ",VLOOKUP(E7,'rennerstabel'!F:AL,32,FALSE))</f>
        <v xml:space="preserve"> </v>
      </c>
      <c r="M7" s="15">
        <f>IF(L7="uit",0,1)</f>
        <v>1</v>
      </c>
      <c r="N7" s="5"/>
      <c r="O7" s="5"/>
      <c r="P7" s="5"/>
      <c r="Q7" s="5"/>
      <c r="R7" s="5"/>
    </row>
    <row r="8" spans="1:18" ht="16.5" thickTop="1" thickBot="1">
      <c r="A8" s="5"/>
      <c r="B8" s="5"/>
      <c r="C8" s="5">
        <v>2</v>
      </c>
      <c r="D8" s="5"/>
      <c r="E8" s="11"/>
      <c r="F8" s="13"/>
      <c r="G8" s="20" t="str">
        <f>IF($E8=""," ",VLOOKUP(E8,'rennerstabel'!F:I,2,FALSE))</f>
        <v xml:space="preserve"> </v>
      </c>
      <c r="H8" s="13"/>
      <c r="I8" s="21" t="str">
        <f>IF($E8=""," ",VLOOKUP(E8,'rennerstabel'!F:I,3,FALSE))</f>
        <v xml:space="preserve"> </v>
      </c>
      <c r="J8" s="10" t="str">
        <f>IF($E8=""," ",VLOOKUP(E8,'rennerstabel'!F:I,4,FALSE))</f>
        <v xml:space="preserve"> </v>
      </c>
      <c r="K8" s="14"/>
      <c r="L8" s="9" t="str">
        <f>IF($E8=""," ",VLOOKUP(E8,'rennerstabel'!F:AL,32,FALSE))</f>
        <v xml:space="preserve"> </v>
      </c>
      <c r="M8" s="15">
        <f t="shared" ref="M8:M21" si="0">IF(L8="uit",0,1)</f>
        <v>1</v>
      </c>
      <c r="N8" s="5"/>
      <c r="O8" s="5"/>
      <c r="P8" s="5"/>
      <c r="Q8" s="5"/>
      <c r="R8" s="5"/>
    </row>
    <row r="9" spans="1:18" ht="16.5" thickTop="1" thickBot="1">
      <c r="A9" s="5"/>
      <c r="B9" s="5"/>
      <c r="C9" s="5">
        <v>3</v>
      </c>
      <c r="D9" s="5"/>
      <c r="E9" s="11"/>
      <c r="F9" s="13"/>
      <c r="G9" s="20" t="str">
        <f>IF($E9=""," ",VLOOKUP(E9,'rennerstabel'!F:I,2,FALSE))</f>
        <v xml:space="preserve"> </v>
      </c>
      <c r="H9" s="13"/>
      <c r="I9" s="21" t="str">
        <f>IF($E9=""," ",VLOOKUP(E9,'rennerstabel'!F:I,3,FALSE))</f>
        <v xml:space="preserve"> </v>
      </c>
      <c r="J9" s="10" t="str">
        <f>IF($E9=""," ",VLOOKUP(E9,'rennerstabel'!F:I,4,FALSE))</f>
        <v xml:space="preserve"> </v>
      </c>
      <c r="K9" s="14"/>
      <c r="L9" s="9" t="str">
        <f>IF($E9=""," ",VLOOKUP(E9,'rennerstabel'!F:AL,32,FALSE))</f>
        <v xml:space="preserve"> </v>
      </c>
      <c r="M9" s="15">
        <f t="shared" si="0"/>
        <v>1</v>
      </c>
      <c r="N9" s="5"/>
      <c r="O9" s="5"/>
      <c r="P9" s="5"/>
      <c r="Q9" s="5"/>
      <c r="R9" s="5"/>
    </row>
    <row r="10" spans="1:18" ht="16.5" thickTop="1" thickBot="1">
      <c r="A10" s="5"/>
      <c r="B10" s="5"/>
      <c r="C10" s="5">
        <v>4</v>
      </c>
      <c r="D10" s="5"/>
      <c r="E10" s="11"/>
      <c r="F10" s="13"/>
      <c r="G10" s="20" t="str">
        <f>IF($E10=""," ",VLOOKUP(E10,'rennerstabel'!F:I,2,FALSE))</f>
        <v xml:space="preserve"> </v>
      </c>
      <c r="H10" s="13"/>
      <c r="I10" s="21" t="str">
        <f>IF($E10=""," ",VLOOKUP(E10,'rennerstabel'!F:I,3,FALSE))</f>
        <v xml:space="preserve"> </v>
      </c>
      <c r="J10" s="10" t="str">
        <f>IF($E10=""," ",VLOOKUP(E10,'rennerstabel'!F:I,4,FALSE))</f>
        <v xml:space="preserve"> </v>
      </c>
      <c r="K10" s="14"/>
      <c r="L10" s="9" t="str">
        <f>IF($E10=""," ",VLOOKUP(E10,'rennerstabel'!F:AL,32,FALSE))</f>
        <v xml:space="preserve"> </v>
      </c>
      <c r="M10" s="15">
        <f t="shared" si="0"/>
        <v>1</v>
      </c>
      <c r="N10" s="5"/>
      <c r="O10" s="5"/>
      <c r="P10" s="5"/>
      <c r="Q10" s="5"/>
      <c r="R10" s="5"/>
    </row>
    <row r="11" spans="1:18" ht="16.5" thickTop="1" thickBot="1">
      <c r="A11" s="5"/>
      <c r="B11" s="5"/>
      <c r="C11" s="5">
        <v>5</v>
      </c>
      <c r="D11" s="5"/>
      <c r="E11" s="11"/>
      <c r="F11" s="13"/>
      <c r="G11" s="20" t="str">
        <f>IF($E11=""," ",VLOOKUP(E11,'rennerstabel'!F:I,2,FALSE))</f>
        <v xml:space="preserve"> </v>
      </c>
      <c r="H11" s="13"/>
      <c r="I11" s="21" t="str">
        <f>IF($E11=""," ",VLOOKUP(E11,'rennerstabel'!F:I,3,FALSE))</f>
        <v xml:space="preserve"> </v>
      </c>
      <c r="J11" s="10" t="str">
        <f>IF($E11=""," ",VLOOKUP(E11,'rennerstabel'!F:I,4,FALSE))</f>
        <v xml:space="preserve"> </v>
      </c>
      <c r="K11" s="14"/>
      <c r="L11" s="9" t="str">
        <f>IF($E11=""," ",VLOOKUP(E11,'rennerstabel'!F:AL,32,FALSE))</f>
        <v xml:space="preserve"> </v>
      </c>
      <c r="M11" s="15">
        <f t="shared" si="0"/>
        <v>1</v>
      </c>
      <c r="N11" s="5"/>
      <c r="O11" s="5"/>
      <c r="P11" s="5"/>
      <c r="Q11" s="5"/>
      <c r="R11" s="5"/>
    </row>
    <row r="12" spans="1:18" ht="16.5" thickTop="1" thickBot="1">
      <c r="A12" s="5"/>
      <c r="B12" s="5"/>
      <c r="C12" s="5">
        <v>6</v>
      </c>
      <c r="D12" s="5"/>
      <c r="E12" s="11"/>
      <c r="F12" s="13"/>
      <c r="G12" s="20" t="str">
        <f>IF($E12=""," ",VLOOKUP(E12,'rennerstabel'!F:I,2,FALSE))</f>
        <v xml:space="preserve"> </v>
      </c>
      <c r="H12" s="13"/>
      <c r="I12" s="21" t="str">
        <f>IF($E12=""," ",VLOOKUP(E12,'rennerstabel'!F:I,3,FALSE))</f>
        <v xml:space="preserve"> </v>
      </c>
      <c r="J12" s="10" t="str">
        <f>IF($E12=""," ",VLOOKUP(E12,'rennerstabel'!F:I,4,FALSE))</f>
        <v xml:space="preserve"> </v>
      </c>
      <c r="K12" s="14"/>
      <c r="L12" s="9" t="str">
        <f>IF($E12=""," ",VLOOKUP(E12,'rennerstabel'!F:AL,32,FALSE))</f>
        <v xml:space="preserve"> </v>
      </c>
      <c r="M12" s="15">
        <f t="shared" si="0"/>
        <v>1</v>
      </c>
      <c r="N12" s="5"/>
      <c r="O12" s="5"/>
      <c r="P12" s="5"/>
      <c r="Q12" s="5"/>
      <c r="R12" s="5"/>
    </row>
    <row r="13" spans="1:18" ht="16.5" thickTop="1" thickBot="1">
      <c r="A13" s="5"/>
      <c r="B13" s="5"/>
      <c r="C13" s="5">
        <v>7</v>
      </c>
      <c r="D13" s="5"/>
      <c r="E13" s="11"/>
      <c r="F13" s="13"/>
      <c r="G13" s="20" t="str">
        <f>IF($E13=""," ",VLOOKUP(E13,'rennerstabel'!F:I,2,FALSE))</f>
        <v xml:space="preserve"> </v>
      </c>
      <c r="H13" s="13"/>
      <c r="I13" s="21" t="str">
        <f>IF($E13=""," ",VLOOKUP(E13,'rennerstabel'!F:I,3,FALSE))</f>
        <v xml:space="preserve"> </v>
      </c>
      <c r="J13" s="10" t="str">
        <f>IF($E13=""," ",VLOOKUP(E13,'rennerstabel'!F:I,4,FALSE))</f>
        <v xml:space="preserve"> </v>
      </c>
      <c r="K13" s="14"/>
      <c r="L13" s="9" t="str">
        <f>IF($E13=""," ",VLOOKUP(E13,'rennerstabel'!F:AL,32,FALSE))</f>
        <v xml:space="preserve"> </v>
      </c>
      <c r="M13" s="15">
        <f t="shared" si="0"/>
        <v>1</v>
      </c>
      <c r="N13" s="5"/>
      <c r="O13" s="5"/>
      <c r="P13" s="5"/>
      <c r="Q13" s="5"/>
      <c r="R13" s="5"/>
    </row>
    <row r="14" spans="1:18" ht="16.5" thickTop="1" thickBot="1">
      <c r="A14" s="5"/>
      <c r="B14" s="5"/>
      <c r="C14" s="5">
        <v>8</v>
      </c>
      <c r="D14" s="5"/>
      <c r="E14" s="11"/>
      <c r="F14" s="13"/>
      <c r="G14" s="20" t="str">
        <f>IF($E14=""," ",VLOOKUP(E14,'rennerstabel'!F:I,2,FALSE))</f>
        <v xml:space="preserve"> </v>
      </c>
      <c r="H14" s="13"/>
      <c r="I14" s="21" t="str">
        <f>IF($E14=""," ",VLOOKUP(E14,'rennerstabel'!F:I,3,FALSE))</f>
        <v xml:space="preserve"> </v>
      </c>
      <c r="J14" s="10" t="str">
        <f>IF($E14=""," ",VLOOKUP(E14,'rennerstabel'!F:I,4,FALSE))</f>
        <v xml:space="preserve"> </v>
      </c>
      <c r="K14" s="14"/>
      <c r="L14" s="9" t="str">
        <f>IF($E14=""," ",VLOOKUP(E14,'rennerstabel'!F:AL,32,FALSE))</f>
        <v xml:space="preserve"> </v>
      </c>
      <c r="M14" s="15">
        <f t="shared" si="0"/>
        <v>1</v>
      </c>
      <c r="N14" s="5"/>
      <c r="O14" s="5"/>
      <c r="P14" s="5"/>
      <c r="Q14" s="5"/>
      <c r="R14" s="5"/>
    </row>
    <row r="15" spans="1:18" ht="16.5" thickTop="1" thickBot="1">
      <c r="A15" s="5"/>
      <c r="B15" s="5"/>
      <c r="C15" s="5">
        <v>9</v>
      </c>
      <c r="D15" s="5"/>
      <c r="E15" s="11"/>
      <c r="F15" s="13"/>
      <c r="G15" s="20" t="str">
        <f>IF($E15=""," ",VLOOKUP(E15,'rennerstabel'!F:I,2,FALSE))</f>
        <v xml:space="preserve"> </v>
      </c>
      <c r="H15" s="13"/>
      <c r="I15" s="21" t="str">
        <f>IF($E15=""," ",VLOOKUP(E15,'rennerstabel'!F:I,3,FALSE))</f>
        <v xml:space="preserve"> </v>
      </c>
      <c r="J15" s="10" t="str">
        <f>IF($E15=""," ",VLOOKUP(E15,'rennerstabel'!F:I,4,FALSE))</f>
        <v xml:space="preserve"> </v>
      </c>
      <c r="K15" s="14"/>
      <c r="L15" s="9" t="str">
        <f>IF($E15=""," ",VLOOKUP(E15,'rennerstabel'!F:AL,32,FALSE))</f>
        <v xml:space="preserve"> </v>
      </c>
      <c r="M15" s="15">
        <f t="shared" si="0"/>
        <v>1</v>
      </c>
      <c r="N15" s="5"/>
      <c r="O15" s="5"/>
      <c r="P15" s="5"/>
      <c r="Q15" s="5"/>
      <c r="R15" s="5"/>
    </row>
    <row r="16" spans="1:18" ht="16.5" thickTop="1" thickBot="1">
      <c r="A16" s="5"/>
      <c r="B16" s="5"/>
      <c r="C16" s="5">
        <v>10</v>
      </c>
      <c r="D16" s="5"/>
      <c r="E16" s="11"/>
      <c r="F16" s="13"/>
      <c r="G16" s="20" t="str">
        <f>IF($E16=""," ",VLOOKUP(E16,'rennerstabel'!F:I,2,FALSE))</f>
        <v xml:space="preserve"> </v>
      </c>
      <c r="H16" s="13"/>
      <c r="I16" s="21" t="str">
        <f>IF($E16=""," ",VLOOKUP(E16,'rennerstabel'!F:I,3,FALSE))</f>
        <v xml:space="preserve"> </v>
      </c>
      <c r="J16" s="10" t="str">
        <f>IF($E16=""," ",VLOOKUP(E16,'rennerstabel'!F:I,4,FALSE))</f>
        <v xml:space="preserve"> </v>
      </c>
      <c r="K16" s="14"/>
      <c r="L16" s="9" t="str">
        <f>IF($E16=""," ",VLOOKUP(E16,'rennerstabel'!F:AL,32,FALSE))</f>
        <v xml:space="preserve"> </v>
      </c>
      <c r="M16" s="15">
        <f t="shared" si="0"/>
        <v>1</v>
      </c>
      <c r="N16" s="5"/>
      <c r="O16" s="5"/>
      <c r="P16" s="5"/>
      <c r="Q16" s="5"/>
      <c r="R16" s="5"/>
    </row>
    <row r="17" spans="1:18" ht="16.5" thickTop="1" thickBot="1">
      <c r="A17" s="5"/>
      <c r="B17" s="5"/>
      <c r="C17" s="5">
        <v>11</v>
      </c>
      <c r="D17" s="5"/>
      <c r="E17" s="11"/>
      <c r="F17" s="13"/>
      <c r="G17" s="20" t="str">
        <f>IF($E17=""," ",VLOOKUP(E17,'rennerstabel'!F:I,2,FALSE))</f>
        <v xml:space="preserve"> </v>
      </c>
      <c r="H17" s="13"/>
      <c r="I17" s="21" t="str">
        <f>IF($E17=""," ",VLOOKUP(E17,'rennerstabel'!F:I,3,FALSE))</f>
        <v xml:space="preserve"> </v>
      </c>
      <c r="J17" s="10" t="str">
        <f>IF($E17=""," ",VLOOKUP(E17,'rennerstabel'!F:I,4,FALSE))</f>
        <v xml:space="preserve"> </v>
      </c>
      <c r="K17" s="14"/>
      <c r="L17" s="9" t="str">
        <f>IF($E17=""," ",VLOOKUP(E17,'rennerstabel'!F:AL,32,FALSE))</f>
        <v xml:space="preserve"> </v>
      </c>
      <c r="M17" s="15">
        <f t="shared" si="0"/>
        <v>1</v>
      </c>
      <c r="N17" s="5"/>
      <c r="O17" s="5"/>
      <c r="P17" s="5"/>
      <c r="Q17" s="5"/>
      <c r="R17" s="5"/>
    </row>
    <row r="18" spans="1:18" ht="16.5" thickTop="1" thickBot="1">
      <c r="A18" s="5"/>
      <c r="B18" s="5"/>
      <c r="C18" s="5">
        <v>12</v>
      </c>
      <c r="D18" s="5"/>
      <c r="E18" s="11"/>
      <c r="F18" s="13"/>
      <c r="G18" s="20" t="str">
        <f>IF($E18=""," ",VLOOKUP(E18,'rennerstabel'!F:I,2,FALSE))</f>
        <v xml:space="preserve"> </v>
      </c>
      <c r="H18" s="13"/>
      <c r="I18" s="21" t="str">
        <f>IF($E18=""," ",VLOOKUP(E18,'rennerstabel'!F:I,3,FALSE))</f>
        <v xml:space="preserve"> </v>
      </c>
      <c r="J18" s="10" t="str">
        <f>IF($E18=""," ",VLOOKUP(E18,'rennerstabel'!F:I,4,FALSE))</f>
        <v xml:space="preserve"> </v>
      </c>
      <c r="K18" s="14"/>
      <c r="L18" s="9" t="str">
        <f>IF($E18=""," ",VLOOKUP(E18,'rennerstabel'!F:AL,32,FALSE))</f>
        <v xml:space="preserve"> </v>
      </c>
      <c r="M18" s="15">
        <f t="shared" si="0"/>
        <v>1</v>
      </c>
      <c r="N18" s="5"/>
      <c r="O18" s="5"/>
      <c r="P18" s="5"/>
      <c r="Q18" s="5"/>
      <c r="R18" s="5"/>
    </row>
    <row r="19" spans="1:18" ht="16.5" thickTop="1" thickBot="1">
      <c r="A19" s="5"/>
      <c r="B19" s="5"/>
      <c r="C19" s="5">
        <v>13</v>
      </c>
      <c r="D19" s="5"/>
      <c r="E19" s="11"/>
      <c r="F19" s="13"/>
      <c r="G19" s="20" t="str">
        <f>IF($E19=""," ",VLOOKUP(E19,'rennerstabel'!F:I,2,FALSE))</f>
        <v xml:space="preserve"> </v>
      </c>
      <c r="H19" s="13"/>
      <c r="I19" s="21" t="str">
        <f>IF($E19=""," ",VLOOKUP(E19,'rennerstabel'!F:I,3,FALSE))</f>
        <v xml:space="preserve"> </v>
      </c>
      <c r="J19" s="10" t="str">
        <f>IF($E19=""," ",VLOOKUP(E19,'rennerstabel'!F:I,4,FALSE))</f>
        <v xml:space="preserve"> </v>
      </c>
      <c r="K19" s="14"/>
      <c r="L19" s="9" t="str">
        <f>IF($E19=""," ",VLOOKUP(E19,'rennerstabel'!F:AL,32,FALSE))</f>
        <v xml:space="preserve"> </v>
      </c>
      <c r="M19" s="15">
        <f t="shared" si="0"/>
        <v>1</v>
      </c>
      <c r="N19" s="5"/>
      <c r="O19" s="5"/>
      <c r="P19" s="5"/>
      <c r="Q19" s="5"/>
      <c r="R19" s="5"/>
    </row>
    <row r="20" spans="1:18" ht="16.5" thickTop="1" thickBot="1">
      <c r="A20" s="5"/>
      <c r="B20" s="5"/>
      <c r="C20" s="5">
        <v>14</v>
      </c>
      <c r="D20" s="5"/>
      <c r="E20" s="11"/>
      <c r="F20" s="13"/>
      <c r="G20" s="20" t="str">
        <f>IF($E20=""," ",VLOOKUP(E20,'rennerstabel'!F:I,2,FALSE))</f>
        <v xml:space="preserve"> </v>
      </c>
      <c r="H20" s="13"/>
      <c r="I20" s="21" t="str">
        <f>IF($E20=""," ",VLOOKUP(E20,'rennerstabel'!F:I,3,FALSE))</f>
        <v xml:space="preserve"> </v>
      </c>
      <c r="J20" s="10" t="str">
        <f>IF($E20=""," ",VLOOKUP(E20,'rennerstabel'!F:I,4,FALSE))</f>
        <v xml:space="preserve"> </v>
      </c>
      <c r="K20" s="14"/>
      <c r="L20" s="9" t="str">
        <f>IF($E20=""," ",VLOOKUP(E20,'rennerstabel'!F:AL,32,FALSE))</f>
        <v xml:space="preserve"> </v>
      </c>
      <c r="M20" s="15">
        <f t="shared" si="0"/>
        <v>1</v>
      </c>
      <c r="N20" s="5"/>
      <c r="O20" s="5"/>
      <c r="P20" s="5"/>
      <c r="Q20" s="5"/>
      <c r="R20" s="5"/>
    </row>
    <row r="21" spans="1:18" ht="16.5" thickTop="1" thickBot="1">
      <c r="A21" s="5"/>
      <c r="B21" s="5"/>
      <c r="C21" s="5">
        <v>15</v>
      </c>
      <c r="D21" s="5"/>
      <c r="E21" s="11"/>
      <c r="F21" s="13"/>
      <c r="G21" s="20" t="str">
        <f>IF($E21=""," ",VLOOKUP(E21,'rennerstabel'!F:I,2,FALSE))</f>
        <v xml:space="preserve"> </v>
      </c>
      <c r="H21" s="13"/>
      <c r="I21" s="21" t="str">
        <f>IF($E21=""," ",VLOOKUP(E21,'rennerstabel'!F:I,3,FALSE))</f>
        <v xml:space="preserve"> </v>
      </c>
      <c r="J21" s="10" t="str">
        <f>IF($E21=""," ",VLOOKUP(E21,'rennerstabel'!F:I,4,FALSE))</f>
        <v xml:space="preserve"> </v>
      </c>
      <c r="K21" s="14"/>
      <c r="L21" s="9" t="str">
        <f>IF($E21=""," ",VLOOKUP(E21,'rennerstabel'!F:AL,32,FALSE))</f>
        <v xml:space="preserve"> </v>
      </c>
      <c r="M21" s="15">
        <f t="shared" si="0"/>
        <v>1</v>
      </c>
      <c r="N21" s="5"/>
      <c r="O21" s="5"/>
      <c r="P21" s="5"/>
      <c r="Q21" s="5"/>
      <c r="R21" s="5"/>
    </row>
    <row r="22" spans="1:18" ht="15.75" thickTop="1">
      <c r="A22" s="5"/>
      <c r="B22" s="5"/>
      <c r="C22" s="5"/>
      <c r="D22" s="5"/>
      <c r="E22" s="5"/>
      <c r="F22" s="5"/>
      <c r="G22" s="3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5.75" hidden="1" thickBot="1">
      <c r="A23" s="5"/>
      <c r="B23" s="5"/>
      <c r="C23" s="5"/>
      <c r="D23" s="5"/>
      <c r="E23" s="5"/>
      <c r="F23" s="5"/>
      <c r="G23" s="3"/>
      <c r="H23" s="5"/>
      <c r="I23" s="5" t="s">
        <v>46</v>
      </c>
      <c r="J23" s="25" t="e">
        <f>SUM(J7:J21)</f>
        <v>#VALUE!</v>
      </c>
      <c r="K23" s="5"/>
      <c r="L23" s="5"/>
      <c r="M23" s="5"/>
      <c r="N23" s="5"/>
      <c r="O23" s="5"/>
      <c r="P23" s="5"/>
      <c r="Q23" s="5"/>
      <c r="R23" s="5"/>
    </row>
    <row r="24" spans="1:18">
      <c r="A24" s="5"/>
      <c r="B24" s="5"/>
      <c r="C24" s="5"/>
      <c r="D24" s="5"/>
      <c r="E24" s="5"/>
      <c r="F24" s="5"/>
      <c r="G24" s="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>
      <c r="A25" s="5"/>
      <c r="B25" s="5"/>
      <c r="C25" s="5"/>
      <c r="D25" s="5"/>
      <c r="E25" s="5"/>
      <c r="F25" s="5"/>
      <c r="G25" s="3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>
      <c r="A26" s="5"/>
      <c r="B26" s="5"/>
      <c r="C26" s="5"/>
      <c r="D26" s="5"/>
      <c r="E26" s="5"/>
      <c r="F26" s="5"/>
      <c r="G26" s="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</sheetData>
  <sheetProtection password="E4E1" sheet="1" objects="1" scenarios="1"/>
  <conditionalFormatting sqref="E7:E21">
    <cfRule type="duplicateValues" dxfId="1475" priority="3" stopIfTrue="1"/>
  </conditionalFormatting>
  <conditionalFormatting sqref="G7:G21">
    <cfRule type="expression" dxfId="1474" priority="2" stopIfTrue="1">
      <formula>AND(RIGHT(M7,1)="0")</formula>
    </cfRule>
  </conditionalFormatting>
  <conditionalFormatting sqref="I7:I21">
    <cfRule type="expression" dxfId="1473" priority="1" stopIfTrue="1">
      <formula>AND(RIGHT(M7,1)="0")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67"/>
  <sheetViews>
    <sheetView workbookViewId="0">
      <selection activeCell="V2" sqref="V2"/>
    </sheetView>
  </sheetViews>
  <sheetFormatPr defaultRowHeight="15"/>
  <cols>
    <col min="1" max="1" width="6.5703125" bestFit="1" customWidth="1"/>
    <col min="2" max="2" width="24" bestFit="1" customWidth="1"/>
    <col min="3" max="3" width="7.5703125" customWidth="1"/>
    <col min="4" max="4" width="12.140625" bestFit="1" customWidth="1"/>
    <col min="5" max="36" width="6.5703125" customWidth="1"/>
    <col min="37" max="37" width="6.5703125" bestFit="1" customWidth="1"/>
    <col min="38" max="38" width="27.7109375" hidden="1" customWidth="1"/>
  </cols>
  <sheetData>
    <row r="1" spans="1:39" s="67" customFormat="1" ht="68.25">
      <c r="A1" s="64" t="s">
        <v>34</v>
      </c>
      <c r="B1" s="65" t="s">
        <v>35</v>
      </c>
      <c r="C1" s="65" t="s">
        <v>47</v>
      </c>
      <c r="D1" s="65" t="s">
        <v>36</v>
      </c>
      <c r="E1" s="66" t="s">
        <v>48</v>
      </c>
      <c r="F1" s="67" t="s">
        <v>79</v>
      </c>
      <c r="G1" s="67" t="s">
        <v>65</v>
      </c>
      <c r="H1" s="67" t="s">
        <v>66</v>
      </c>
      <c r="I1" s="67" t="s">
        <v>67</v>
      </c>
      <c r="J1" s="67" t="s">
        <v>68</v>
      </c>
      <c r="K1" s="67" t="s">
        <v>69</v>
      </c>
      <c r="L1" s="67" t="s">
        <v>70</v>
      </c>
      <c r="M1" s="67" t="s">
        <v>71</v>
      </c>
      <c r="N1" s="67" t="s">
        <v>72</v>
      </c>
      <c r="O1" s="67" t="s">
        <v>73</v>
      </c>
      <c r="P1" s="67" t="s">
        <v>74</v>
      </c>
      <c r="Q1" s="67" t="s">
        <v>75</v>
      </c>
      <c r="R1" s="67" t="s">
        <v>76</v>
      </c>
      <c r="S1" s="67" t="s">
        <v>77</v>
      </c>
      <c r="T1" s="67" t="s">
        <v>78</v>
      </c>
      <c r="U1" s="68" t="s">
        <v>44</v>
      </c>
      <c r="V1" s="67" t="s">
        <v>50</v>
      </c>
      <c r="W1" s="67" t="s">
        <v>51</v>
      </c>
      <c r="X1" s="67" t="s">
        <v>52</v>
      </c>
      <c r="Y1" s="67" t="s">
        <v>53</v>
      </c>
      <c r="Z1" s="67" t="s">
        <v>54</v>
      </c>
      <c r="AA1" s="67" t="s">
        <v>55</v>
      </c>
      <c r="AB1" s="67" t="s">
        <v>56</v>
      </c>
      <c r="AC1" s="67" t="s">
        <v>57</v>
      </c>
      <c r="AD1" s="67" t="s">
        <v>58</v>
      </c>
      <c r="AE1" s="67" t="s">
        <v>59</v>
      </c>
      <c r="AF1" s="67" t="s">
        <v>60</v>
      </c>
      <c r="AG1" s="67" t="s">
        <v>61</v>
      </c>
      <c r="AH1" s="67" t="s">
        <v>62</v>
      </c>
      <c r="AI1" s="67" t="s">
        <v>63</v>
      </c>
      <c r="AJ1" s="67" t="s">
        <v>64</v>
      </c>
      <c r="AK1" s="68" t="s">
        <v>49</v>
      </c>
      <c r="AL1" s="67" t="s">
        <v>419</v>
      </c>
      <c r="AM1" s="67" t="s">
        <v>469</v>
      </c>
    </row>
    <row r="2" spans="1:39">
      <c r="A2" s="23">
        <v>1</v>
      </c>
      <c r="B2" s="32" t="s">
        <v>375</v>
      </c>
      <c r="C2" s="32" t="s">
        <v>393</v>
      </c>
      <c r="D2" s="24" t="s">
        <v>476</v>
      </c>
      <c r="E2" s="24" t="s">
        <v>43</v>
      </c>
      <c r="F2">
        <v>1</v>
      </c>
      <c r="G2">
        <v>145</v>
      </c>
      <c r="H2">
        <v>2</v>
      </c>
      <c r="I2" s="32">
        <v>25</v>
      </c>
      <c r="J2" s="32">
        <v>109</v>
      </c>
      <c r="K2" s="32">
        <v>51</v>
      </c>
      <c r="L2" s="32">
        <v>62</v>
      </c>
      <c r="M2" s="32">
        <v>73</v>
      </c>
      <c r="N2" s="32">
        <v>133</v>
      </c>
      <c r="O2" s="32">
        <v>137</v>
      </c>
      <c r="P2" s="32">
        <v>134</v>
      </c>
      <c r="Q2" s="32">
        <v>182</v>
      </c>
      <c r="R2" s="32">
        <v>188</v>
      </c>
      <c r="S2" s="32">
        <v>241</v>
      </c>
      <c r="T2" s="32">
        <v>50</v>
      </c>
      <c r="V2" s="115">
        <f>IF($F2=""," ",VLOOKUP($F2,'rennerstabel'!F:I,4,FALSE))*2</f>
        <v>216</v>
      </c>
      <c r="W2" s="2">
        <f>IF($G2=""," ",VLOOKUP($G2,'rennerstabel'!F:I,4,FALSE))</f>
        <v>130</v>
      </c>
      <c r="X2" s="2">
        <f>IF($H2=""," ",VLOOKUP($H2,'rennerstabel'!F:I,4,FALSE))</f>
        <v>314</v>
      </c>
      <c r="Y2" s="2">
        <f>IF($I2=""," ",VLOOKUP($I2,'rennerstabel'!F:I,4,FALSE))</f>
        <v>0</v>
      </c>
      <c r="Z2" s="2">
        <f>IF($J2=""," ",VLOOKUP($J2,'rennerstabel'!F:I,4,FALSE))</f>
        <v>195</v>
      </c>
      <c r="AA2" s="2">
        <f>IF($K2=""," ",VLOOKUP($K2,'rennerstabel'!F:I,4,FALSE))</f>
        <v>15</v>
      </c>
      <c r="AB2" s="2">
        <f>IF($L2=""," ",VLOOKUP($L2,'rennerstabel'!F:I,4,FALSE))</f>
        <v>90</v>
      </c>
      <c r="AC2" s="2">
        <f>IF($M2=""," ",VLOOKUP($M2,'rennerstabel'!F:I,4,FALSE))</f>
        <v>0</v>
      </c>
      <c r="AD2" s="2">
        <f>IF($N2=""," ",VLOOKUP($N2,'rennerstabel'!F:I,4,FALSE))</f>
        <v>339</v>
      </c>
      <c r="AE2" s="2">
        <f>IF($O2=""," ",VLOOKUP($O2,'rennerstabel'!F:I,4,FALSE))</f>
        <v>53</v>
      </c>
      <c r="AF2" s="2">
        <f>IF($P2=""," ",VLOOKUP($P2,'rennerstabel'!F:I,4,FALSE))</f>
        <v>54</v>
      </c>
      <c r="AG2" s="2">
        <f>IF($Q2=""," ",VLOOKUP($Q2,'rennerstabel'!F:I,4,FALSE))</f>
        <v>316</v>
      </c>
      <c r="AH2" s="2">
        <f>IF($R2=""," ",VLOOKUP($R2,'rennerstabel'!F:I,4,FALSE))</f>
        <v>70</v>
      </c>
      <c r="AI2" s="2">
        <f>IF($S2=""," ",VLOOKUP($S2,'rennerstabel'!F:I,4,FALSE))</f>
        <v>117</v>
      </c>
      <c r="AJ2" s="2">
        <f>IF($T2=""," ",VLOOKUP($T2,'rennerstabel'!F:I,4,FALSE))</f>
        <v>19</v>
      </c>
      <c r="AK2" s="63">
        <f t="shared" ref="AK2" si="0">SUM(V2:AJ2)</f>
        <v>1928</v>
      </c>
      <c r="AL2" s="97" t="str">
        <f>CONCATENATE(deelnemers[[#This Row],[Deelname nr :]]," - ",deelnemers[[#This Row],[Deelnemer :]])</f>
        <v>1 - Arjen de B.</v>
      </c>
      <c r="AM2" s="2" t="s">
        <v>470</v>
      </c>
    </row>
    <row r="3" spans="1:39">
      <c r="A3" s="23">
        <v>2</v>
      </c>
      <c r="B3" s="6" t="s">
        <v>374</v>
      </c>
      <c r="C3" s="6" t="s">
        <v>393</v>
      </c>
      <c r="D3" s="6" t="s">
        <v>479</v>
      </c>
      <c r="E3" s="32" t="s">
        <v>43</v>
      </c>
      <c r="F3" s="32">
        <v>182</v>
      </c>
      <c r="G3" s="32">
        <v>133</v>
      </c>
      <c r="H3" s="32">
        <v>1</v>
      </c>
      <c r="I3" s="32">
        <v>85</v>
      </c>
      <c r="J3" s="32">
        <v>100</v>
      </c>
      <c r="K3" s="32">
        <v>137</v>
      </c>
      <c r="L3" s="32">
        <v>62</v>
      </c>
      <c r="M3" s="32">
        <v>73</v>
      </c>
      <c r="N3" s="32">
        <v>188</v>
      </c>
      <c r="O3" s="32">
        <v>241</v>
      </c>
      <c r="P3" s="32">
        <v>231</v>
      </c>
      <c r="Q3" s="32">
        <v>109</v>
      </c>
      <c r="R3" s="32">
        <v>172</v>
      </c>
      <c r="S3" s="32">
        <v>14</v>
      </c>
      <c r="T3" s="32">
        <v>2</v>
      </c>
      <c r="U3" s="32"/>
      <c r="V3" s="115">
        <f>IF($F3=""," ",VLOOKUP($F3,'rennerstabel'!F:I,4,FALSE))*2</f>
        <v>632</v>
      </c>
      <c r="W3" s="2">
        <f>IF($G3=""," ",VLOOKUP($G3,'rennerstabel'!F:I,4,FALSE))</f>
        <v>339</v>
      </c>
      <c r="X3" s="2">
        <f>IF($H3=""," ",VLOOKUP($H3,'rennerstabel'!F:I,4,FALSE))</f>
        <v>108</v>
      </c>
      <c r="Y3" s="2">
        <f>IF($I3=""," ",VLOOKUP($I3,'rennerstabel'!F:I,4,FALSE))</f>
        <v>59</v>
      </c>
      <c r="Z3" s="2">
        <f>IF($J3=""," ",VLOOKUP($J3,'rennerstabel'!F:I,4,FALSE))</f>
        <v>0</v>
      </c>
      <c r="AA3" s="2">
        <f>IF($K3=""," ",VLOOKUP($K3,'rennerstabel'!F:I,4,FALSE))</f>
        <v>53</v>
      </c>
      <c r="AB3" s="2">
        <f>IF($L3=""," ",VLOOKUP($L3,'rennerstabel'!F:I,4,FALSE))</f>
        <v>90</v>
      </c>
      <c r="AC3" s="2">
        <f>IF($M3=""," ",VLOOKUP($M3,'rennerstabel'!F:I,4,FALSE))</f>
        <v>0</v>
      </c>
      <c r="AD3" s="2">
        <f>IF($N3=""," ",VLOOKUP($N3,'rennerstabel'!F:I,4,FALSE))</f>
        <v>70</v>
      </c>
      <c r="AE3" s="2">
        <f>IF($O3=""," ",VLOOKUP($O3,'rennerstabel'!F:I,4,FALSE))</f>
        <v>117</v>
      </c>
      <c r="AF3" s="2">
        <f>IF($P3=""," ",VLOOKUP($P3,'rennerstabel'!F:I,4,FALSE))</f>
        <v>74</v>
      </c>
      <c r="AG3" s="2">
        <f>IF($Q3=""," ",VLOOKUP($Q3,'rennerstabel'!F:I,4,FALSE))</f>
        <v>195</v>
      </c>
      <c r="AH3" s="2">
        <f>IF($R3=""," ",VLOOKUP($R3,'rennerstabel'!F:I,4,FALSE))</f>
        <v>0</v>
      </c>
      <c r="AI3" s="2">
        <f>IF($S3=""," ",VLOOKUP($S3,'rennerstabel'!F:I,4,FALSE))</f>
        <v>165</v>
      </c>
      <c r="AJ3" s="2">
        <f>IF($T3=""," ",VLOOKUP($T3,'rennerstabel'!F:I,4,FALSE))</f>
        <v>314</v>
      </c>
      <c r="AK3" s="63">
        <f t="shared" ref="AK3:AK8" si="1">SUM(V3:AJ3)</f>
        <v>2216</v>
      </c>
      <c r="AL3" s="2" t="str">
        <f>CONCATENATE(deelnemers[[#This Row],[Deelname nr :]]," - ",deelnemers[[#This Row],[Deelnemer :]])</f>
        <v>2 - Radjesh</v>
      </c>
      <c r="AM3" s="2" t="s">
        <v>470</v>
      </c>
    </row>
    <row r="4" spans="1:39">
      <c r="A4" s="23">
        <v>3</v>
      </c>
      <c r="B4" s="84" t="s">
        <v>437</v>
      </c>
      <c r="C4" s="84" t="s">
        <v>393</v>
      </c>
      <c r="D4" s="6" t="s">
        <v>477</v>
      </c>
      <c r="E4" s="32" t="s">
        <v>43</v>
      </c>
      <c r="F4" s="32">
        <v>182</v>
      </c>
      <c r="G4" s="32">
        <v>1</v>
      </c>
      <c r="H4" s="32">
        <v>133</v>
      </c>
      <c r="I4" s="32">
        <v>64</v>
      </c>
      <c r="J4" s="32">
        <v>181</v>
      </c>
      <c r="K4" s="32">
        <v>145</v>
      </c>
      <c r="L4" s="32">
        <v>99</v>
      </c>
      <c r="M4" s="32">
        <v>14</v>
      </c>
      <c r="N4" s="32">
        <v>172</v>
      </c>
      <c r="O4" s="32">
        <v>241</v>
      </c>
      <c r="P4" s="32">
        <v>170</v>
      </c>
      <c r="Q4" s="32">
        <v>51</v>
      </c>
      <c r="R4" s="32">
        <v>2</v>
      </c>
      <c r="S4" s="32">
        <v>73</v>
      </c>
      <c r="T4" s="32">
        <v>137</v>
      </c>
      <c r="U4" s="32"/>
      <c r="V4" s="115">
        <f>IF($F4=""," ",VLOOKUP($F4,'rennerstabel'!F:I,4,FALSE))*2</f>
        <v>632</v>
      </c>
      <c r="W4" s="2">
        <f>IF($G4=""," ",VLOOKUP($G4,'rennerstabel'!F:I,4,FALSE))</f>
        <v>108</v>
      </c>
      <c r="X4" s="2">
        <f>IF($H4=""," ",VLOOKUP($H4,'rennerstabel'!F:I,4,FALSE))</f>
        <v>339</v>
      </c>
      <c r="Y4" s="2">
        <f>IF($I4=""," ",VLOOKUP($I4,'rennerstabel'!F:I,4,FALSE))</f>
        <v>0</v>
      </c>
      <c r="Z4" s="2">
        <f>IF($J4=""," ",VLOOKUP($J4,'rennerstabel'!F:I,4,FALSE))</f>
        <v>231</v>
      </c>
      <c r="AA4" s="2">
        <f>IF($K4=""," ",VLOOKUP($K4,'rennerstabel'!F:I,4,FALSE))</f>
        <v>130</v>
      </c>
      <c r="AB4" s="2">
        <f>IF($L4=""," ",VLOOKUP($L4,'rennerstabel'!F:I,4,FALSE))</f>
        <v>0</v>
      </c>
      <c r="AC4" s="2">
        <f>IF($M4=""," ",VLOOKUP($M4,'rennerstabel'!F:I,4,FALSE))</f>
        <v>165</v>
      </c>
      <c r="AD4" s="2">
        <f>IF($N4=""," ",VLOOKUP($N4,'rennerstabel'!F:I,4,FALSE))</f>
        <v>0</v>
      </c>
      <c r="AE4" s="2">
        <f>IF($O4=""," ",VLOOKUP($O4,'rennerstabel'!F:I,4,FALSE))</f>
        <v>117</v>
      </c>
      <c r="AF4" s="2">
        <f>IF($P4=""," ",VLOOKUP($P4,'rennerstabel'!F:I,4,FALSE))</f>
        <v>148</v>
      </c>
      <c r="AG4" s="2">
        <f>IF($Q4=""," ",VLOOKUP($Q4,'rennerstabel'!F:I,4,FALSE))</f>
        <v>15</v>
      </c>
      <c r="AH4" s="2">
        <f>IF($R4=""," ",VLOOKUP($R4,'rennerstabel'!F:I,4,FALSE))</f>
        <v>314</v>
      </c>
      <c r="AI4" s="2">
        <f>IF($S4=""," ",VLOOKUP($S4,'rennerstabel'!F:I,4,FALSE))</f>
        <v>0</v>
      </c>
      <c r="AJ4" s="2">
        <f>IF($T4=""," ",VLOOKUP($T4,'rennerstabel'!F:I,4,FALSE))</f>
        <v>53</v>
      </c>
      <c r="AK4" s="63">
        <f t="shared" si="1"/>
        <v>2252</v>
      </c>
      <c r="AL4" s="2" t="str">
        <f>CONCATENATE(deelnemers[[#This Row],[Deelname nr :]]," - ",deelnemers[[#This Row],[Deelnemer :]])</f>
        <v>3 - De Derde Bal (JMK)</v>
      </c>
      <c r="AM4" s="2"/>
    </row>
    <row r="5" spans="1:39">
      <c r="A5" s="70">
        <v>4</v>
      </c>
      <c r="B5" s="71" t="s">
        <v>458</v>
      </c>
      <c r="C5" s="71" t="s">
        <v>392</v>
      </c>
      <c r="D5" s="71" t="s">
        <v>477</v>
      </c>
      <c r="E5" s="12" t="s">
        <v>43</v>
      </c>
      <c r="F5" s="12">
        <v>182</v>
      </c>
      <c r="G5" s="12">
        <v>1</v>
      </c>
      <c r="H5" s="12">
        <v>133</v>
      </c>
      <c r="I5" s="12">
        <v>25</v>
      </c>
      <c r="J5" s="12">
        <v>186</v>
      </c>
      <c r="K5" s="12">
        <v>145</v>
      </c>
      <c r="L5" s="12">
        <v>62</v>
      </c>
      <c r="M5" s="12">
        <v>14</v>
      </c>
      <c r="N5" s="12">
        <v>64</v>
      </c>
      <c r="O5" s="12">
        <v>241</v>
      </c>
      <c r="P5" s="12">
        <v>181</v>
      </c>
      <c r="Q5" s="12">
        <v>61</v>
      </c>
      <c r="R5" s="12">
        <v>2</v>
      </c>
      <c r="S5" s="12">
        <v>51</v>
      </c>
      <c r="T5" s="12">
        <v>172</v>
      </c>
      <c r="U5" s="12"/>
      <c r="V5" s="116">
        <f>IF($F5=""," ",VLOOKUP($F5,'rennerstabel'!F:I,4,FALSE))*2</f>
        <v>632</v>
      </c>
      <c r="W5" s="4">
        <f>IF($G5=""," ",VLOOKUP($G5,'rennerstabel'!F:I,4,FALSE))</f>
        <v>108</v>
      </c>
      <c r="X5" s="4">
        <f>IF($H5=""," ",VLOOKUP($H5,'rennerstabel'!F:I,4,FALSE))</f>
        <v>339</v>
      </c>
      <c r="Y5" s="4">
        <f>IF($I5=""," ",VLOOKUP($I5,'rennerstabel'!F:I,4,FALSE))</f>
        <v>0</v>
      </c>
      <c r="Z5" s="4">
        <f>IF($J5=""," ",VLOOKUP($J5,'rennerstabel'!F:I,4,FALSE))</f>
        <v>61</v>
      </c>
      <c r="AA5" s="4">
        <f>IF($K5=""," ",VLOOKUP($K5,'rennerstabel'!F:I,4,FALSE))</f>
        <v>130</v>
      </c>
      <c r="AB5" s="4">
        <f>IF($L5=""," ",VLOOKUP($L5,'rennerstabel'!F:I,4,FALSE))</f>
        <v>90</v>
      </c>
      <c r="AC5" s="4">
        <f>IF($M5=""," ",VLOOKUP($M5,'rennerstabel'!F:I,4,FALSE))</f>
        <v>165</v>
      </c>
      <c r="AD5" s="4">
        <f>IF($N5=""," ",VLOOKUP($N5,'rennerstabel'!F:I,4,FALSE))</f>
        <v>0</v>
      </c>
      <c r="AE5" s="4">
        <f>IF($O5=""," ",VLOOKUP($O5,'rennerstabel'!F:I,4,FALSE))</f>
        <v>117</v>
      </c>
      <c r="AF5" s="4">
        <f>IF($P5=""," ",VLOOKUP($P5,'rennerstabel'!F:I,4,FALSE))</f>
        <v>231</v>
      </c>
      <c r="AG5" s="4">
        <f>IF($Q5=""," ",VLOOKUP($Q5,'rennerstabel'!F:I,4,FALSE))</f>
        <v>81</v>
      </c>
      <c r="AH5" s="4">
        <f>IF($R5=""," ",VLOOKUP($R5,'rennerstabel'!F:I,4,FALSE))</f>
        <v>314</v>
      </c>
      <c r="AI5" s="4">
        <f>IF($S5=""," ",VLOOKUP($S5,'rennerstabel'!F:I,4,FALSE))</f>
        <v>15</v>
      </c>
      <c r="AJ5" s="4">
        <f>IF($T5=""," ",VLOOKUP($T5,'rennerstabel'!F:I,4,FALSE))</f>
        <v>0</v>
      </c>
      <c r="AK5" s="72">
        <f t="shared" si="1"/>
        <v>2283</v>
      </c>
      <c r="AL5" s="2" t="str">
        <f>CONCATENATE(deelnemers[[#This Row],[Deelname nr :]]," - ",deelnemers[[#This Row],[Deelnemer :]])</f>
        <v>4 - Danielle Overgaag</v>
      </c>
      <c r="AM5" s="2"/>
    </row>
    <row r="6" spans="1:39">
      <c r="A6" s="70">
        <v>5</v>
      </c>
      <c r="B6" s="71" t="s">
        <v>376</v>
      </c>
      <c r="C6" s="71" t="s">
        <v>393</v>
      </c>
      <c r="D6" s="71" t="s">
        <v>478</v>
      </c>
      <c r="E6" s="12" t="s">
        <v>43</v>
      </c>
      <c r="F6" s="12">
        <v>182</v>
      </c>
      <c r="G6" s="12">
        <v>145</v>
      </c>
      <c r="H6" s="12">
        <v>1</v>
      </c>
      <c r="I6" s="12">
        <v>133</v>
      </c>
      <c r="J6" s="12">
        <v>241</v>
      </c>
      <c r="K6" s="12">
        <v>97</v>
      </c>
      <c r="L6" s="12">
        <v>25</v>
      </c>
      <c r="M6" s="12">
        <v>2</v>
      </c>
      <c r="N6" s="12">
        <v>100</v>
      </c>
      <c r="O6" s="12">
        <v>62</v>
      </c>
      <c r="P6" s="12">
        <v>170</v>
      </c>
      <c r="Q6" s="12">
        <v>229</v>
      </c>
      <c r="R6" s="12">
        <v>61</v>
      </c>
      <c r="S6" s="12">
        <v>5</v>
      </c>
      <c r="T6" s="12">
        <v>181</v>
      </c>
      <c r="U6" s="12"/>
      <c r="V6" s="116">
        <f>IF($F6=""," ",VLOOKUP($F6,'rennerstabel'!F:I,4,FALSE))*2</f>
        <v>632</v>
      </c>
      <c r="W6" s="4">
        <f>IF($G6=""," ",VLOOKUP($G6,'rennerstabel'!F:I,4,FALSE))</f>
        <v>130</v>
      </c>
      <c r="X6" s="4">
        <f>IF($H6=""," ",VLOOKUP($H6,'rennerstabel'!F:I,4,FALSE))</f>
        <v>108</v>
      </c>
      <c r="Y6" s="4">
        <f>IF($I6=""," ",VLOOKUP($I6,'rennerstabel'!F:I,4,FALSE))</f>
        <v>339</v>
      </c>
      <c r="Z6" s="4">
        <f>IF($J6=""," ",VLOOKUP($J6,'rennerstabel'!F:I,4,FALSE))</f>
        <v>117</v>
      </c>
      <c r="AA6" s="4">
        <f>IF($K6=""," ",VLOOKUP($K6,'rennerstabel'!F:I,4,FALSE))</f>
        <v>51</v>
      </c>
      <c r="AB6" s="4">
        <f>IF($L6=""," ",VLOOKUP($L6,'rennerstabel'!F:I,4,FALSE))</f>
        <v>0</v>
      </c>
      <c r="AC6" s="4">
        <f>IF($M6=""," ",VLOOKUP($M6,'rennerstabel'!F:I,4,FALSE))</f>
        <v>314</v>
      </c>
      <c r="AD6" s="4">
        <f>IF($N6=""," ",VLOOKUP($N6,'rennerstabel'!F:I,4,FALSE))</f>
        <v>0</v>
      </c>
      <c r="AE6" s="4">
        <f>IF($O6=""," ",VLOOKUP($O6,'rennerstabel'!F:I,4,FALSE))</f>
        <v>90</v>
      </c>
      <c r="AF6" s="4">
        <f>IF($P6=""," ",VLOOKUP($P6,'rennerstabel'!F:I,4,FALSE))</f>
        <v>148</v>
      </c>
      <c r="AG6" s="4">
        <f>IF($Q6=""," ",VLOOKUP($Q6,'rennerstabel'!F:I,4,FALSE))</f>
        <v>74</v>
      </c>
      <c r="AH6" s="4">
        <f>IF($R6=""," ",VLOOKUP($R6,'rennerstabel'!F:I,4,FALSE))</f>
        <v>81</v>
      </c>
      <c r="AI6" s="4">
        <f>IF($S6=""," ",VLOOKUP($S6,'rennerstabel'!F:I,4,FALSE))</f>
        <v>39</v>
      </c>
      <c r="AJ6" s="4">
        <f>IF($T6=""," ",VLOOKUP($T6,'rennerstabel'!F:I,4,FALSE))</f>
        <v>231</v>
      </c>
      <c r="AK6" s="72">
        <f t="shared" si="1"/>
        <v>2354</v>
      </c>
      <c r="AL6" s="2" t="str">
        <f>CONCATENATE(deelnemers[[#This Row],[Deelname nr :]]," - ",deelnemers[[#This Row],[Deelnemer :]])</f>
        <v>5 - Malrini</v>
      </c>
      <c r="AM6" s="2"/>
    </row>
    <row r="7" spans="1:39">
      <c r="A7" s="70">
        <v>6</v>
      </c>
      <c r="B7" s="71" t="s">
        <v>377</v>
      </c>
      <c r="C7" s="71" t="s">
        <v>391</v>
      </c>
      <c r="D7" s="71" t="s">
        <v>478</v>
      </c>
      <c r="E7" s="12" t="s">
        <v>43</v>
      </c>
      <c r="F7" s="12">
        <v>145</v>
      </c>
      <c r="G7" s="12">
        <v>182</v>
      </c>
      <c r="H7" s="12">
        <v>133</v>
      </c>
      <c r="I7" s="12">
        <v>1</v>
      </c>
      <c r="J7" s="12">
        <v>181</v>
      </c>
      <c r="K7" s="12">
        <v>37</v>
      </c>
      <c r="L7" s="12">
        <v>61</v>
      </c>
      <c r="M7" s="12">
        <v>2</v>
      </c>
      <c r="N7" s="12">
        <v>62</v>
      </c>
      <c r="O7" s="12">
        <v>98</v>
      </c>
      <c r="P7" s="12">
        <v>97</v>
      </c>
      <c r="Q7" s="12">
        <v>100</v>
      </c>
      <c r="R7" s="12">
        <v>241</v>
      </c>
      <c r="S7" s="12">
        <v>25</v>
      </c>
      <c r="T7" s="12">
        <v>73</v>
      </c>
      <c r="U7" s="12"/>
      <c r="V7" s="116">
        <f>IF($F7=""," ",VLOOKUP($F7,'rennerstabel'!F:I,4,FALSE))*2</f>
        <v>260</v>
      </c>
      <c r="W7" s="4">
        <f>IF($G7=""," ",VLOOKUP($G7,'rennerstabel'!F:I,4,FALSE))</f>
        <v>316</v>
      </c>
      <c r="X7" s="4">
        <f>IF($H7=""," ",VLOOKUP($H7,'rennerstabel'!F:I,4,FALSE))</f>
        <v>339</v>
      </c>
      <c r="Y7" s="4">
        <f>IF($I7=""," ",VLOOKUP($I7,'rennerstabel'!F:I,4,FALSE))</f>
        <v>108</v>
      </c>
      <c r="Z7" s="4">
        <f>IF($J7=""," ",VLOOKUP($J7,'rennerstabel'!F:I,4,FALSE))</f>
        <v>231</v>
      </c>
      <c r="AA7" s="4">
        <f>IF($K7=""," ",VLOOKUP($K7,'rennerstabel'!F:I,4,FALSE))</f>
        <v>88</v>
      </c>
      <c r="AB7" s="4">
        <f>IF($L7=""," ",VLOOKUP($L7,'rennerstabel'!F:I,4,FALSE))</f>
        <v>81</v>
      </c>
      <c r="AC7" s="4">
        <f>IF($M7=""," ",VLOOKUP($M7,'rennerstabel'!F:I,4,FALSE))</f>
        <v>314</v>
      </c>
      <c r="AD7" s="4">
        <f>IF($N7=""," ",VLOOKUP($N7,'rennerstabel'!F:I,4,FALSE))</f>
        <v>90</v>
      </c>
      <c r="AE7" s="4">
        <f>IF($O7=""," ",VLOOKUP($O7,'rennerstabel'!F:I,4,FALSE))</f>
        <v>94</v>
      </c>
      <c r="AF7" s="4">
        <f>IF($P7=""," ",VLOOKUP($P7,'rennerstabel'!F:I,4,FALSE))</f>
        <v>51</v>
      </c>
      <c r="AG7" s="4">
        <f>IF($Q7=""," ",VLOOKUP($Q7,'rennerstabel'!F:I,4,FALSE))</f>
        <v>0</v>
      </c>
      <c r="AH7" s="4">
        <f>IF($R7=""," ",VLOOKUP($R7,'rennerstabel'!F:I,4,FALSE))</f>
        <v>117</v>
      </c>
      <c r="AI7" s="4">
        <f>IF($S7=""," ",VLOOKUP($S7,'rennerstabel'!F:I,4,FALSE))</f>
        <v>0</v>
      </c>
      <c r="AJ7" s="4">
        <f>IF($T7=""," ",VLOOKUP($T7,'rennerstabel'!F:I,4,FALSE))</f>
        <v>0</v>
      </c>
      <c r="AK7" s="72">
        <f t="shared" si="1"/>
        <v>2089</v>
      </c>
      <c r="AL7" s="2" t="str">
        <f>CONCATENATE(deelnemers[[#This Row],[Deelname nr :]]," - ",deelnemers[[#This Row],[Deelnemer :]])</f>
        <v>6 - Francine</v>
      </c>
      <c r="AM7" s="2"/>
    </row>
    <row r="8" spans="1:39">
      <c r="A8" s="70">
        <v>7</v>
      </c>
      <c r="B8" s="71" t="s">
        <v>378</v>
      </c>
      <c r="C8" s="71" t="s">
        <v>393</v>
      </c>
      <c r="D8" s="71" t="s">
        <v>474</v>
      </c>
      <c r="E8" s="12" t="s">
        <v>43</v>
      </c>
      <c r="F8" s="12">
        <v>182</v>
      </c>
      <c r="G8" s="12">
        <v>37</v>
      </c>
      <c r="H8" s="12">
        <v>72</v>
      </c>
      <c r="I8" s="12">
        <v>97</v>
      </c>
      <c r="J8" s="12">
        <v>25</v>
      </c>
      <c r="K8" s="12">
        <v>1</v>
      </c>
      <c r="L8" s="12">
        <v>2</v>
      </c>
      <c r="M8" s="12">
        <v>9</v>
      </c>
      <c r="N8" s="12">
        <v>145</v>
      </c>
      <c r="O8" s="12">
        <v>113</v>
      </c>
      <c r="P8" s="12">
        <v>133</v>
      </c>
      <c r="Q8" s="12">
        <v>109</v>
      </c>
      <c r="R8" s="12">
        <v>241</v>
      </c>
      <c r="S8" s="12">
        <v>48</v>
      </c>
      <c r="T8" s="12">
        <v>193</v>
      </c>
      <c r="U8" s="12"/>
      <c r="V8" s="116">
        <f>IF($F8=""," ",VLOOKUP($F8,'rennerstabel'!F:I,4,FALSE))*2</f>
        <v>632</v>
      </c>
      <c r="W8" s="4">
        <f>IF($G8=""," ",VLOOKUP($G8,'rennerstabel'!F:I,4,FALSE))</f>
        <v>88</v>
      </c>
      <c r="X8" s="4">
        <f>IF($H8=""," ",VLOOKUP($H8,'rennerstabel'!F:I,4,FALSE))</f>
        <v>0</v>
      </c>
      <c r="Y8" s="4">
        <f>IF($I8=""," ",VLOOKUP($I8,'rennerstabel'!F:I,4,FALSE))</f>
        <v>51</v>
      </c>
      <c r="Z8" s="4">
        <f>IF($J8=""," ",VLOOKUP($J8,'rennerstabel'!F:I,4,FALSE))</f>
        <v>0</v>
      </c>
      <c r="AA8" s="4">
        <f>IF($K8=""," ",VLOOKUP($K8,'rennerstabel'!F:I,4,FALSE))</f>
        <v>108</v>
      </c>
      <c r="AB8" s="4">
        <f>IF($L8=""," ",VLOOKUP($L8,'rennerstabel'!F:I,4,FALSE))</f>
        <v>314</v>
      </c>
      <c r="AC8" s="4">
        <f>IF($M8=""," ",VLOOKUP($M8,'rennerstabel'!F:I,4,FALSE))</f>
        <v>6</v>
      </c>
      <c r="AD8" s="4">
        <f>IF($N8=""," ",VLOOKUP($N8,'rennerstabel'!F:I,4,FALSE))</f>
        <v>130</v>
      </c>
      <c r="AE8" s="4">
        <f>IF($O8=""," ",VLOOKUP($O8,'rennerstabel'!F:I,4,FALSE))</f>
        <v>0</v>
      </c>
      <c r="AF8" s="4">
        <f>IF($P8=""," ",VLOOKUP($P8,'rennerstabel'!F:I,4,FALSE))</f>
        <v>339</v>
      </c>
      <c r="AG8" s="4">
        <f>IF($Q8=""," ",VLOOKUP($Q8,'rennerstabel'!F:I,4,FALSE))</f>
        <v>195</v>
      </c>
      <c r="AH8" s="4">
        <f>IF($R8=""," ",VLOOKUP($R8,'rennerstabel'!F:I,4,FALSE))</f>
        <v>117</v>
      </c>
      <c r="AI8" s="4">
        <f>IF($S8=""," ",VLOOKUP($S8,'rennerstabel'!F:I,4,FALSE))</f>
        <v>0</v>
      </c>
      <c r="AJ8" s="4">
        <f>IF($T8=""," ",VLOOKUP($T8,'rennerstabel'!F:I,4,FALSE))</f>
        <v>74</v>
      </c>
      <c r="AK8" s="72">
        <f t="shared" si="1"/>
        <v>2054</v>
      </c>
      <c r="AL8" s="2" t="str">
        <f>CONCATENATE(deelnemers[[#This Row],[Deelname nr :]]," - ",deelnemers[[#This Row],[Deelnemer :]])</f>
        <v>7 - Jos S</v>
      </c>
      <c r="AM8" s="2" t="s">
        <v>470</v>
      </c>
    </row>
    <row r="9" spans="1:39">
      <c r="A9" s="70">
        <v>8</v>
      </c>
      <c r="B9" s="71" t="s">
        <v>388</v>
      </c>
      <c r="C9" s="71" t="s">
        <v>393</v>
      </c>
      <c r="D9" s="71" t="s">
        <v>471</v>
      </c>
      <c r="E9" s="12" t="s">
        <v>43</v>
      </c>
      <c r="F9" s="12">
        <v>1</v>
      </c>
      <c r="G9" s="12">
        <v>182</v>
      </c>
      <c r="H9" s="12">
        <v>2</v>
      </c>
      <c r="I9" s="12">
        <v>133</v>
      </c>
      <c r="J9" s="12">
        <v>25</v>
      </c>
      <c r="K9" s="12">
        <v>145</v>
      </c>
      <c r="L9" s="12">
        <v>62</v>
      </c>
      <c r="M9" s="12">
        <v>100</v>
      </c>
      <c r="N9" s="12">
        <v>97</v>
      </c>
      <c r="O9" s="12">
        <v>29</v>
      </c>
      <c r="P9" s="12">
        <v>98</v>
      </c>
      <c r="Q9" s="12">
        <v>61</v>
      </c>
      <c r="R9" s="12">
        <v>85</v>
      </c>
      <c r="S9" s="12">
        <v>5</v>
      </c>
      <c r="T9" s="12">
        <v>241</v>
      </c>
      <c r="U9" s="12"/>
      <c r="V9" s="116">
        <f>IF($F9=""," ",VLOOKUP($F9,'rennerstabel'!F:I,4,FALSE))*2</f>
        <v>216</v>
      </c>
      <c r="W9" s="4">
        <f>IF($G9=""," ",VLOOKUP($G9,'rennerstabel'!F:I,4,FALSE))</f>
        <v>316</v>
      </c>
      <c r="X9" s="4">
        <f>IF($H9=""," ",VLOOKUP($H9,'rennerstabel'!F:I,4,FALSE))</f>
        <v>314</v>
      </c>
      <c r="Y9" s="4">
        <f>IF($I9=""," ",VLOOKUP($I9,'rennerstabel'!F:I,4,FALSE))</f>
        <v>339</v>
      </c>
      <c r="Z9" s="4">
        <f>IF($J9=""," ",VLOOKUP($J9,'rennerstabel'!F:I,4,FALSE))</f>
        <v>0</v>
      </c>
      <c r="AA9" s="4">
        <f>IF($K9=""," ",VLOOKUP($K9,'rennerstabel'!F:I,4,FALSE))</f>
        <v>130</v>
      </c>
      <c r="AB9" s="4">
        <f>IF($L9=""," ",VLOOKUP($L9,'rennerstabel'!F:I,4,FALSE))</f>
        <v>90</v>
      </c>
      <c r="AC9" s="4">
        <f>IF($M9=""," ",VLOOKUP($M9,'rennerstabel'!F:I,4,FALSE))</f>
        <v>0</v>
      </c>
      <c r="AD9" s="4">
        <f>IF($N9=""," ",VLOOKUP($N9,'rennerstabel'!F:I,4,FALSE))</f>
        <v>51</v>
      </c>
      <c r="AE9" s="4">
        <f>IF($O9=""," ",VLOOKUP($O9,'rennerstabel'!F:I,4,FALSE))</f>
        <v>40</v>
      </c>
      <c r="AF9" s="4">
        <f>IF($P9=""," ",VLOOKUP($P9,'rennerstabel'!F:I,4,FALSE))</f>
        <v>94</v>
      </c>
      <c r="AG9" s="4">
        <f>IF($Q9=""," ",VLOOKUP($Q9,'rennerstabel'!F:I,4,FALSE))</f>
        <v>81</v>
      </c>
      <c r="AH9" s="4">
        <f>IF($R9=""," ",VLOOKUP($R9,'rennerstabel'!F:I,4,FALSE))</f>
        <v>59</v>
      </c>
      <c r="AI9" s="4">
        <f>IF($S9=""," ",VLOOKUP($S9,'rennerstabel'!F:I,4,FALSE))</f>
        <v>39</v>
      </c>
      <c r="AJ9" s="4">
        <f>IF($T9=""," ",VLOOKUP($T9,'rennerstabel'!F:I,4,FALSE))</f>
        <v>117</v>
      </c>
      <c r="AK9" s="72">
        <f t="shared" ref="AK9:AK21" si="2">SUM(V9:AJ9)</f>
        <v>1886</v>
      </c>
      <c r="AL9" s="2" t="str">
        <f>CONCATENATE(deelnemers[[#This Row],[Deelname nr :]]," - ",deelnemers[[#This Row],[Deelnemer :]])</f>
        <v>8 - Marcel M</v>
      </c>
      <c r="AM9" s="2" t="s">
        <v>470</v>
      </c>
    </row>
    <row r="10" spans="1:39">
      <c r="A10" s="70">
        <v>9</v>
      </c>
      <c r="B10" s="71" t="s">
        <v>389</v>
      </c>
      <c r="C10" s="71" t="s">
        <v>390</v>
      </c>
      <c r="D10" s="71" t="s">
        <v>471</v>
      </c>
      <c r="E10" s="12" t="s">
        <v>43</v>
      </c>
      <c r="F10" s="12">
        <v>182</v>
      </c>
      <c r="G10" s="12">
        <v>1</v>
      </c>
      <c r="H10" s="12">
        <v>2</v>
      </c>
      <c r="I10" s="12">
        <v>25</v>
      </c>
      <c r="J10" s="12">
        <v>133</v>
      </c>
      <c r="K10" s="12">
        <v>145</v>
      </c>
      <c r="L10" s="12">
        <v>98</v>
      </c>
      <c r="M10" s="12">
        <v>61</v>
      </c>
      <c r="N10" s="12">
        <v>29</v>
      </c>
      <c r="O10" s="12">
        <v>109</v>
      </c>
      <c r="P10" s="12">
        <v>62</v>
      </c>
      <c r="Q10" s="12">
        <v>181</v>
      </c>
      <c r="R10" s="12">
        <v>193</v>
      </c>
      <c r="S10" s="12">
        <v>229</v>
      </c>
      <c r="T10" s="12">
        <v>97</v>
      </c>
      <c r="U10" s="12"/>
      <c r="V10" s="116">
        <f>IF($F10=""," ",VLOOKUP($F10,'rennerstabel'!F:I,4,FALSE))*2</f>
        <v>632</v>
      </c>
      <c r="W10" s="4">
        <f>IF($G10=""," ",VLOOKUP($G10,'rennerstabel'!F:I,4,FALSE))</f>
        <v>108</v>
      </c>
      <c r="X10" s="4">
        <f>IF($H10=""," ",VLOOKUP($H10,'rennerstabel'!F:I,4,FALSE))</f>
        <v>314</v>
      </c>
      <c r="Y10" s="4">
        <f>IF($I10=""," ",VLOOKUP($I10,'rennerstabel'!F:I,4,FALSE))</f>
        <v>0</v>
      </c>
      <c r="Z10" s="4">
        <f>IF($J10=""," ",VLOOKUP($J10,'rennerstabel'!F:I,4,FALSE))</f>
        <v>339</v>
      </c>
      <c r="AA10" s="4">
        <f>IF($K10=""," ",VLOOKUP($K10,'rennerstabel'!F:I,4,FALSE))</f>
        <v>130</v>
      </c>
      <c r="AB10" s="4">
        <f>IF($L10=""," ",VLOOKUP($L10,'rennerstabel'!F:I,4,FALSE))</f>
        <v>94</v>
      </c>
      <c r="AC10" s="4">
        <f>IF($M10=""," ",VLOOKUP($M10,'rennerstabel'!F:I,4,FALSE))</f>
        <v>81</v>
      </c>
      <c r="AD10" s="4">
        <f>IF($N10=""," ",VLOOKUP($N10,'rennerstabel'!F:I,4,FALSE))</f>
        <v>40</v>
      </c>
      <c r="AE10" s="4">
        <f>IF($O10=""," ",VLOOKUP($O10,'rennerstabel'!F:I,4,FALSE))</f>
        <v>195</v>
      </c>
      <c r="AF10" s="4">
        <f>IF($P10=""," ",VLOOKUP($P10,'rennerstabel'!F:I,4,FALSE))</f>
        <v>90</v>
      </c>
      <c r="AG10" s="4">
        <f>IF($Q10=""," ",VLOOKUP($Q10,'rennerstabel'!F:I,4,FALSE))</f>
        <v>231</v>
      </c>
      <c r="AH10" s="4">
        <f>IF($R10=""," ",VLOOKUP($R10,'rennerstabel'!F:I,4,FALSE))</f>
        <v>74</v>
      </c>
      <c r="AI10" s="4">
        <f>IF($S10=""," ",VLOOKUP($S10,'rennerstabel'!F:I,4,FALSE))</f>
        <v>74</v>
      </c>
      <c r="AJ10" s="4">
        <f>IF($T10=""," ",VLOOKUP($T10,'rennerstabel'!F:I,4,FALSE))</f>
        <v>51</v>
      </c>
      <c r="AK10" s="72">
        <f t="shared" si="2"/>
        <v>2453</v>
      </c>
      <c r="AL10" s="2" t="str">
        <f>CONCATENATE(deelnemers[[#This Row],[Deelname nr :]]," - ",deelnemers[[#This Row],[Deelnemer :]])</f>
        <v>9 - Ricardo B</v>
      </c>
      <c r="AM10" s="2" t="s">
        <v>470</v>
      </c>
    </row>
    <row r="11" spans="1:39">
      <c r="A11" s="70">
        <v>10</v>
      </c>
      <c r="B11" s="71" t="s">
        <v>394</v>
      </c>
      <c r="C11" s="71" t="s">
        <v>393</v>
      </c>
      <c r="D11" s="71" t="s">
        <v>472</v>
      </c>
      <c r="E11" s="12" t="s">
        <v>43</v>
      </c>
      <c r="F11" s="12">
        <v>2</v>
      </c>
      <c r="G11" s="12">
        <v>1</v>
      </c>
      <c r="H11" s="12">
        <v>133</v>
      </c>
      <c r="I11" s="12">
        <v>145</v>
      </c>
      <c r="J11" s="12">
        <v>5</v>
      </c>
      <c r="K11" s="12">
        <v>181</v>
      </c>
      <c r="L11" s="12">
        <v>241</v>
      </c>
      <c r="M11" s="12">
        <v>37</v>
      </c>
      <c r="N11" s="12">
        <v>14</v>
      </c>
      <c r="O11" s="12">
        <v>122</v>
      </c>
      <c r="P11" s="12">
        <v>113</v>
      </c>
      <c r="Q11" s="12">
        <v>109</v>
      </c>
      <c r="R11" s="12">
        <v>182</v>
      </c>
      <c r="S11" s="12">
        <v>62</v>
      </c>
      <c r="T11" s="12">
        <v>98</v>
      </c>
      <c r="U11" s="12"/>
      <c r="V11" s="116">
        <f>IF($F11=""," ",VLOOKUP($F11,'rennerstabel'!F:I,4,FALSE))*2</f>
        <v>628</v>
      </c>
      <c r="W11" s="4">
        <f>IF($G11=""," ",VLOOKUP($G11,'rennerstabel'!F:I,4,FALSE))</f>
        <v>108</v>
      </c>
      <c r="X11" s="4">
        <f>IF($H11=""," ",VLOOKUP($H11,'rennerstabel'!F:I,4,FALSE))</f>
        <v>339</v>
      </c>
      <c r="Y11" s="4">
        <f>IF($I11=""," ",VLOOKUP($I11,'rennerstabel'!F:I,4,FALSE))</f>
        <v>130</v>
      </c>
      <c r="Z11" s="4">
        <f>IF($J11=""," ",VLOOKUP($J11,'rennerstabel'!F:I,4,FALSE))</f>
        <v>39</v>
      </c>
      <c r="AA11" s="4">
        <f>IF($K11=""," ",VLOOKUP($K11,'rennerstabel'!F:I,4,FALSE))</f>
        <v>231</v>
      </c>
      <c r="AB11" s="4">
        <f>IF($L11=""," ",VLOOKUP($L11,'rennerstabel'!F:I,4,FALSE))</f>
        <v>117</v>
      </c>
      <c r="AC11" s="4">
        <f>IF($M11=""," ",VLOOKUP($M11,'rennerstabel'!F:I,4,FALSE))</f>
        <v>88</v>
      </c>
      <c r="AD11" s="4">
        <f>IF($N11=""," ",VLOOKUP($N11,'rennerstabel'!F:I,4,FALSE))</f>
        <v>165</v>
      </c>
      <c r="AE11" s="4">
        <f>IF($O11=""," ",VLOOKUP($O11,'rennerstabel'!F:I,4,FALSE))</f>
        <v>14</v>
      </c>
      <c r="AF11" s="4">
        <f>IF($P11=""," ",VLOOKUP($P11,'rennerstabel'!F:I,4,FALSE))</f>
        <v>0</v>
      </c>
      <c r="AG11" s="4">
        <f>IF($Q11=""," ",VLOOKUP($Q11,'rennerstabel'!F:I,4,FALSE))</f>
        <v>195</v>
      </c>
      <c r="AH11" s="4">
        <f>IF($R11=""," ",VLOOKUP($R11,'rennerstabel'!F:I,4,FALSE))</f>
        <v>316</v>
      </c>
      <c r="AI11" s="4">
        <f>IF($S11=""," ",VLOOKUP($S11,'rennerstabel'!F:I,4,FALSE))</f>
        <v>90</v>
      </c>
      <c r="AJ11" s="4">
        <f>IF($T11=""," ",VLOOKUP($T11,'rennerstabel'!F:I,4,FALSE))</f>
        <v>94</v>
      </c>
      <c r="AK11" s="72">
        <f t="shared" si="2"/>
        <v>2554</v>
      </c>
      <c r="AL11" s="2" t="str">
        <f>CONCATENATE(deelnemers[[#This Row],[Deelname nr :]]," - ",deelnemers[[#This Row],[Deelnemer :]])</f>
        <v>10 - JZHL</v>
      </c>
      <c r="AM11" s="2" t="s">
        <v>470</v>
      </c>
    </row>
    <row r="12" spans="1:39">
      <c r="A12" s="70">
        <v>11</v>
      </c>
      <c r="B12" s="71" t="s">
        <v>395</v>
      </c>
      <c r="C12" s="71" t="s">
        <v>396</v>
      </c>
      <c r="D12" s="71" t="s">
        <v>472</v>
      </c>
      <c r="E12" s="12" t="s">
        <v>43</v>
      </c>
      <c r="F12" s="12">
        <v>145</v>
      </c>
      <c r="G12" s="12">
        <v>182</v>
      </c>
      <c r="H12" s="12">
        <v>2</v>
      </c>
      <c r="I12" s="12">
        <v>98</v>
      </c>
      <c r="J12" s="12">
        <v>124</v>
      </c>
      <c r="K12" s="12">
        <v>172</v>
      </c>
      <c r="L12" s="12">
        <v>246</v>
      </c>
      <c r="M12" s="12">
        <v>1</v>
      </c>
      <c r="N12" s="12">
        <v>26</v>
      </c>
      <c r="O12" s="12">
        <v>37</v>
      </c>
      <c r="P12" s="12">
        <v>85</v>
      </c>
      <c r="Q12" s="12">
        <v>134</v>
      </c>
      <c r="R12" s="12">
        <v>122</v>
      </c>
      <c r="S12" s="12">
        <v>229</v>
      </c>
      <c r="T12" s="12">
        <v>25</v>
      </c>
      <c r="U12" s="12"/>
      <c r="V12" s="116">
        <f>IF($F12=""," ",VLOOKUP($F12,'rennerstabel'!F:I,4,FALSE))*2</f>
        <v>260</v>
      </c>
      <c r="W12" s="4">
        <f>IF($G12=""," ",VLOOKUP($G12,'rennerstabel'!F:I,4,FALSE))</f>
        <v>316</v>
      </c>
      <c r="X12" s="4">
        <f>IF($H12=""," ",VLOOKUP($H12,'rennerstabel'!F:I,4,FALSE))</f>
        <v>314</v>
      </c>
      <c r="Y12" s="4">
        <f>IF($I12=""," ",VLOOKUP($I12,'rennerstabel'!F:I,4,FALSE))</f>
        <v>94</v>
      </c>
      <c r="Z12" s="4">
        <f>IF($J12=""," ",VLOOKUP($J12,'rennerstabel'!F:I,4,FALSE))</f>
        <v>0</v>
      </c>
      <c r="AA12" s="4">
        <f>IF($K12=""," ",VLOOKUP($K12,'rennerstabel'!F:I,4,FALSE))</f>
        <v>0</v>
      </c>
      <c r="AB12" s="4">
        <f>IF($L12=""," ",VLOOKUP($L12,'rennerstabel'!F:I,4,FALSE))</f>
        <v>0</v>
      </c>
      <c r="AC12" s="4">
        <f>IF($M12=""," ",VLOOKUP($M12,'rennerstabel'!F:I,4,FALSE))</f>
        <v>108</v>
      </c>
      <c r="AD12" s="4">
        <f>IF($N12=""," ",VLOOKUP($N12,'rennerstabel'!F:I,4,FALSE))</f>
        <v>51</v>
      </c>
      <c r="AE12" s="4">
        <f>IF($O12=""," ",VLOOKUP($O12,'rennerstabel'!F:I,4,FALSE))</f>
        <v>88</v>
      </c>
      <c r="AF12" s="4">
        <f>IF($P12=""," ",VLOOKUP($P12,'rennerstabel'!F:I,4,FALSE))</f>
        <v>59</v>
      </c>
      <c r="AG12" s="4">
        <f>IF($Q12=""," ",VLOOKUP($Q12,'rennerstabel'!F:I,4,FALSE))</f>
        <v>54</v>
      </c>
      <c r="AH12" s="4">
        <f>IF($R12=""," ",VLOOKUP($R12,'rennerstabel'!F:I,4,FALSE))</f>
        <v>14</v>
      </c>
      <c r="AI12" s="4">
        <f>IF($S12=""," ",VLOOKUP($S12,'rennerstabel'!F:I,4,FALSE))</f>
        <v>74</v>
      </c>
      <c r="AJ12" s="4">
        <f>IF($T12=""," ",VLOOKUP($T12,'rennerstabel'!F:I,4,FALSE))</f>
        <v>0</v>
      </c>
      <c r="AK12" s="72">
        <f t="shared" si="2"/>
        <v>1432</v>
      </c>
      <c r="AL12" s="2" t="str">
        <f>CONCATENATE(deelnemers[[#This Row],[Deelname nr :]]," - ",deelnemers[[#This Row],[Deelnemer :]])</f>
        <v>11 - CAMV</v>
      </c>
      <c r="AM12" s="2" t="s">
        <v>470</v>
      </c>
    </row>
    <row r="13" spans="1:39">
      <c r="A13" s="70">
        <v>12</v>
      </c>
      <c r="B13" s="6" t="s">
        <v>397</v>
      </c>
      <c r="C13" s="71" t="s">
        <v>393</v>
      </c>
      <c r="D13" s="6" t="s">
        <v>473</v>
      </c>
      <c r="E13" s="12" t="s">
        <v>43</v>
      </c>
      <c r="F13" s="12">
        <v>182</v>
      </c>
      <c r="G13" s="12">
        <v>133</v>
      </c>
      <c r="H13" s="12">
        <v>1</v>
      </c>
      <c r="I13" s="12">
        <v>145</v>
      </c>
      <c r="J13" s="12">
        <v>2</v>
      </c>
      <c r="K13" s="12">
        <v>62</v>
      </c>
      <c r="L13" s="12">
        <v>170</v>
      </c>
      <c r="M13" s="12">
        <v>109</v>
      </c>
      <c r="N13" s="12">
        <v>181</v>
      </c>
      <c r="O13" s="12">
        <v>51</v>
      </c>
      <c r="P13" s="12">
        <v>5</v>
      </c>
      <c r="Q13" s="12">
        <v>73</v>
      </c>
      <c r="R13" s="12">
        <v>100</v>
      </c>
      <c r="S13" s="12">
        <v>14</v>
      </c>
      <c r="T13" s="12">
        <v>172</v>
      </c>
      <c r="U13" s="12"/>
      <c r="V13" s="116">
        <f>IF($F13=""," ",VLOOKUP($F13,'rennerstabel'!F:I,4,FALSE))*2</f>
        <v>632</v>
      </c>
      <c r="W13" s="4">
        <f>IF($G13=""," ",VLOOKUP($G13,'rennerstabel'!F:I,4,FALSE))</f>
        <v>339</v>
      </c>
      <c r="X13" s="4">
        <f>IF($H13=""," ",VLOOKUP($H13,'rennerstabel'!F:I,4,FALSE))</f>
        <v>108</v>
      </c>
      <c r="Y13" s="4">
        <f>IF($I13=""," ",VLOOKUP($I13,'rennerstabel'!F:I,4,FALSE))</f>
        <v>130</v>
      </c>
      <c r="Z13" s="4">
        <f>IF($J13=""," ",VLOOKUP($J13,'rennerstabel'!F:I,4,FALSE))</f>
        <v>314</v>
      </c>
      <c r="AA13" s="4">
        <f>IF($K13=""," ",VLOOKUP($K13,'rennerstabel'!F:I,4,FALSE))</f>
        <v>90</v>
      </c>
      <c r="AB13" s="4">
        <f>IF($L13=""," ",VLOOKUP($L13,'rennerstabel'!F:I,4,FALSE))</f>
        <v>148</v>
      </c>
      <c r="AC13" s="4">
        <f>IF($M13=""," ",VLOOKUP($M13,'rennerstabel'!F:I,4,FALSE))</f>
        <v>195</v>
      </c>
      <c r="AD13" s="4">
        <f>IF($N13=""," ",VLOOKUP($N13,'rennerstabel'!F:I,4,FALSE))</f>
        <v>231</v>
      </c>
      <c r="AE13" s="4">
        <f>IF($O13=""," ",VLOOKUP($O13,'rennerstabel'!F:I,4,FALSE))</f>
        <v>15</v>
      </c>
      <c r="AF13" s="4">
        <f>IF($P13=""," ",VLOOKUP($P13,'rennerstabel'!F:I,4,FALSE))</f>
        <v>39</v>
      </c>
      <c r="AG13" s="4">
        <f>IF($Q13=""," ",VLOOKUP($Q13,'rennerstabel'!F:I,4,FALSE))</f>
        <v>0</v>
      </c>
      <c r="AH13" s="4">
        <f>IF($R13=""," ",VLOOKUP($R13,'rennerstabel'!F:I,4,FALSE))</f>
        <v>0</v>
      </c>
      <c r="AI13" s="4">
        <f>IF($S13=""," ",VLOOKUP($S13,'rennerstabel'!F:I,4,FALSE))</f>
        <v>165</v>
      </c>
      <c r="AJ13" s="4">
        <f>IF($T13=""," ",VLOOKUP($T13,'rennerstabel'!F:I,4,FALSE))</f>
        <v>0</v>
      </c>
      <c r="AK13" s="72">
        <f t="shared" si="2"/>
        <v>2406</v>
      </c>
      <c r="AL13" s="2" t="str">
        <f>CONCATENATE(deelnemers[[#This Row],[Deelname nr :]]," - ",deelnemers[[#This Row],[Deelnemer :]])</f>
        <v>12 - Arthur "il mulino" Kramer</v>
      </c>
      <c r="AM13" s="2" t="s">
        <v>470</v>
      </c>
    </row>
    <row r="14" spans="1:39">
      <c r="A14" s="70">
        <v>13</v>
      </c>
      <c r="B14" s="6" t="s">
        <v>398</v>
      </c>
      <c r="C14" s="71" t="s">
        <v>393</v>
      </c>
      <c r="D14" s="6" t="s">
        <v>321</v>
      </c>
      <c r="E14" s="12" t="s">
        <v>43</v>
      </c>
      <c r="F14" s="12">
        <v>133</v>
      </c>
      <c r="G14" s="12">
        <v>1</v>
      </c>
      <c r="H14" s="12">
        <v>100</v>
      </c>
      <c r="I14" s="12">
        <v>181</v>
      </c>
      <c r="J14" s="12">
        <v>25</v>
      </c>
      <c r="K14" s="12">
        <v>85</v>
      </c>
      <c r="L14" s="12">
        <v>122</v>
      </c>
      <c r="M14" s="12">
        <v>182</v>
      </c>
      <c r="N14" s="12">
        <v>229</v>
      </c>
      <c r="O14" s="12">
        <v>109</v>
      </c>
      <c r="P14" s="12">
        <v>99</v>
      </c>
      <c r="Q14" s="12">
        <v>2</v>
      </c>
      <c r="R14" s="12">
        <v>62</v>
      </c>
      <c r="S14" s="12">
        <v>241</v>
      </c>
      <c r="T14" s="12">
        <v>134</v>
      </c>
      <c r="U14" s="12"/>
      <c r="V14" s="116">
        <f>IF($F14=""," ",VLOOKUP($F14,'rennerstabel'!F:I,4,FALSE))*2</f>
        <v>678</v>
      </c>
      <c r="W14" s="4">
        <f>IF($G14=""," ",VLOOKUP($G14,'rennerstabel'!F:I,4,FALSE))</f>
        <v>108</v>
      </c>
      <c r="X14" s="4">
        <f>IF($H14=""," ",VLOOKUP($H14,'rennerstabel'!F:I,4,FALSE))</f>
        <v>0</v>
      </c>
      <c r="Y14" s="4">
        <f>IF($I14=""," ",VLOOKUP($I14,'rennerstabel'!F:I,4,FALSE))</f>
        <v>231</v>
      </c>
      <c r="Z14" s="4">
        <f>IF($J14=""," ",VLOOKUP($J14,'rennerstabel'!F:I,4,FALSE))</f>
        <v>0</v>
      </c>
      <c r="AA14" s="4">
        <f>IF($K14=""," ",VLOOKUP($K14,'rennerstabel'!F:I,4,FALSE))</f>
        <v>59</v>
      </c>
      <c r="AB14" s="4">
        <f>IF($L14=""," ",VLOOKUP($L14,'rennerstabel'!F:I,4,FALSE))</f>
        <v>14</v>
      </c>
      <c r="AC14" s="4">
        <f>IF($M14=""," ",VLOOKUP($M14,'rennerstabel'!F:I,4,FALSE))</f>
        <v>316</v>
      </c>
      <c r="AD14" s="4">
        <f>IF($N14=""," ",VLOOKUP($N14,'rennerstabel'!F:I,4,FALSE))</f>
        <v>74</v>
      </c>
      <c r="AE14" s="4">
        <f>IF($O14=""," ",VLOOKUP($O14,'rennerstabel'!F:I,4,FALSE))</f>
        <v>195</v>
      </c>
      <c r="AF14" s="4">
        <f>IF($P14=""," ",VLOOKUP($P14,'rennerstabel'!F:I,4,FALSE))</f>
        <v>0</v>
      </c>
      <c r="AG14" s="4">
        <f>IF($Q14=""," ",VLOOKUP($Q14,'rennerstabel'!F:I,4,FALSE))</f>
        <v>314</v>
      </c>
      <c r="AH14" s="4">
        <f>IF($R14=""," ",VLOOKUP($R14,'rennerstabel'!F:I,4,FALSE))</f>
        <v>90</v>
      </c>
      <c r="AI14" s="4">
        <f>IF($S14=""," ",VLOOKUP($S14,'rennerstabel'!F:I,4,FALSE))</f>
        <v>117</v>
      </c>
      <c r="AJ14" s="4">
        <f>IF($T14=""," ",VLOOKUP($T14,'rennerstabel'!F:I,4,FALSE))</f>
        <v>54</v>
      </c>
      <c r="AK14" s="72">
        <f t="shared" si="2"/>
        <v>2250</v>
      </c>
      <c r="AL14" s="2" t="str">
        <f>CONCATENATE(deelnemers[[#This Row],[Deelname nr :]]," - ",deelnemers[[#This Row],[Deelnemer :]])</f>
        <v>13 - Christian van S.</v>
      </c>
      <c r="AM14" s="2" t="s">
        <v>470</v>
      </c>
    </row>
    <row r="15" spans="1:39">
      <c r="A15" s="70">
        <v>14</v>
      </c>
      <c r="B15" s="6" t="s">
        <v>399</v>
      </c>
      <c r="C15" s="71" t="s">
        <v>393</v>
      </c>
      <c r="D15" s="6" t="s">
        <v>478</v>
      </c>
      <c r="E15" s="12" t="s">
        <v>43</v>
      </c>
      <c r="F15" s="12">
        <v>1</v>
      </c>
      <c r="G15" s="12">
        <v>25</v>
      </c>
      <c r="H15" s="12">
        <v>181</v>
      </c>
      <c r="I15" s="12">
        <v>49</v>
      </c>
      <c r="J15" s="12">
        <v>61</v>
      </c>
      <c r="K15" s="12">
        <v>145</v>
      </c>
      <c r="L15" s="12">
        <v>73</v>
      </c>
      <c r="M15" s="12">
        <v>85</v>
      </c>
      <c r="N15" s="12">
        <v>97</v>
      </c>
      <c r="O15" s="12">
        <v>98</v>
      </c>
      <c r="P15" s="12">
        <v>182</v>
      </c>
      <c r="Q15" s="12">
        <v>100</v>
      </c>
      <c r="R15" s="12">
        <v>109</v>
      </c>
      <c r="S15" s="12">
        <v>121</v>
      </c>
      <c r="T15" s="12">
        <v>133</v>
      </c>
      <c r="U15" s="12"/>
      <c r="V15" s="116">
        <f>IF($F15=""," ",VLOOKUP($F15,'rennerstabel'!F:I,4,FALSE))*2</f>
        <v>216</v>
      </c>
      <c r="W15" s="4">
        <f>IF($G15=""," ",VLOOKUP($G15,'rennerstabel'!F:I,4,FALSE))</f>
        <v>0</v>
      </c>
      <c r="X15" s="4">
        <f>IF($H15=""," ",VLOOKUP($H15,'rennerstabel'!F:I,4,FALSE))</f>
        <v>231</v>
      </c>
      <c r="Y15" s="4">
        <f>IF($I15=""," ",VLOOKUP($I15,'rennerstabel'!F:I,4,FALSE))</f>
        <v>0</v>
      </c>
      <c r="Z15" s="4">
        <f>IF($J15=""," ",VLOOKUP($J15,'rennerstabel'!F:I,4,FALSE))</f>
        <v>81</v>
      </c>
      <c r="AA15" s="4">
        <f>IF($K15=""," ",VLOOKUP($K15,'rennerstabel'!F:I,4,FALSE))</f>
        <v>130</v>
      </c>
      <c r="AB15" s="4">
        <f>IF($L15=""," ",VLOOKUP($L15,'rennerstabel'!F:I,4,FALSE))</f>
        <v>0</v>
      </c>
      <c r="AC15" s="4">
        <f>IF($M15=""," ",VLOOKUP($M15,'rennerstabel'!F:I,4,FALSE))</f>
        <v>59</v>
      </c>
      <c r="AD15" s="4">
        <f>IF($N15=""," ",VLOOKUP($N15,'rennerstabel'!F:I,4,FALSE))</f>
        <v>51</v>
      </c>
      <c r="AE15" s="4">
        <f>IF($O15=""," ",VLOOKUP($O15,'rennerstabel'!F:I,4,FALSE))</f>
        <v>94</v>
      </c>
      <c r="AF15" s="4">
        <f>IF($P15=""," ",VLOOKUP($P15,'rennerstabel'!F:I,4,FALSE))</f>
        <v>316</v>
      </c>
      <c r="AG15" s="4">
        <f>IF($Q15=""," ",VLOOKUP($Q15,'rennerstabel'!F:I,4,FALSE))</f>
        <v>0</v>
      </c>
      <c r="AH15" s="4">
        <f>IF($R15=""," ",VLOOKUP($R15,'rennerstabel'!F:I,4,FALSE))</f>
        <v>195</v>
      </c>
      <c r="AI15" s="4">
        <f>IF($S15=""," ",VLOOKUP($S15,'rennerstabel'!F:I,4,FALSE))</f>
        <v>115</v>
      </c>
      <c r="AJ15" s="4">
        <f>IF($T15=""," ",VLOOKUP($T15,'rennerstabel'!F:I,4,FALSE))</f>
        <v>339</v>
      </c>
      <c r="AK15" s="72">
        <f t="shared" si="2"/>
        <v>1827</v>
      </c>
      <c r="AL15" s="2" t="str">
        <f>CONCATENATE(deelnemers[[#This Row],[Deelname nr :]]," - ",deelnemers[[#This Row],[Deelnemer :]])</f>
        <v>14 - Yvonne J.</v>
      </c>
      <c r="AM15" s="2" t="s">
        <v>470</v>
      </c>
    </row>
    <row r="16" spans="1:39">
      <c r="A16" s="70">
        <v>15</v>
      </c>
      <c r="B16" s="6" t="s">
        <v>400</v>
      </c>
      <c r="C16" s="71" t="s">
        <v>393</v>
      </c>
      <c r="D16" s="6" t="s">
        <v>475</v>
      </c>
      <c r="E16" s="12" t="s">
        <v>43</v>
      </c>
      <c r="F16" s="12">
        <v>1</v>
      </c>
      <c r="G16" s="12">
        <v>172</v>
      </c>
      <c r="H16" s="12">
        <v>98</v>
      </c>
      <c r="I16" s="12">
        <v>244</v>
      </c>
      <c r="J16" s="12">
        <v>170</v>
      </c>
      <c r="K16" s="12">
        <v>182</v>
      </c>
      <c r="L16" s="12">
        <v>43</v>
      </c>
      <c r="M16" s="12">
        <v>145</v>
      </c>
      <c r="N16" s="12">
        <v>2</v>
      </c>
      <c r="O16" s="12">
        <v>241</v>
      </c>
      <c r="P16" s="12">
        <v>62</v>
      </c>
      <c r="Q16" s="12">
        <v>181</v>
      </c>
      <c r="R16" s="12">
        <v>109</v>
      </c>
      <c r="S16" s="12">
        <v>25</v>
      </c>
      <c r="T16" s="12">
        <v>133</v>
      </c>
      <c r="U16" s="12"/>
      <c r="V16" s="116">
        <f>IF($F16=""," ",VLOOKUP($F16,'rennerstabel'!F:I,4,FALSE))*2</f>
        <v>216</v>
      </c>
      <c r="W16" s="4">
        <f>IF($G16=""," ",VLOOKUP($G16,'rennerstabel'!F:I,4,FALSE))</f>
        <v>0</v>
      </c>
      <c r="X16" s="4">
        <f>IF($H16=""," ",VLOOKUP($H16,'rennerstabel'!F:I,4,FALSE))</f>
        <v>94</v>
      </c>
      <c r="Y16" s="4">
        <f>IF($I16=""," ",VLOOKUP($I16,'rennerstabel'!F:I,4,FALSE))</f>
        <v>34</v>
      </c>
      <c r="Z16" s="4">
        <f>IF($J16=""," ",VLOOKUP($J16,'rennerstabel'!F:I,4,FALSE))</f>
        <v>148</v>
      </c>
      <c r="AA16" s="4">
        <f>IF($K16=""," ",VLOOKUP($K16,'rennerstabel'!F:I,4,FALSE))</f>
        <v>316</v>
      </c>
      <c r="AB16" s="4">
        <f>IF($L16=""," ",VLOOKUP($L16,'rennerstabel'!F:I,4,FALSE))</f>
        <v>0</v>
      </c>
      <c r="AC16" s="4">
        <f>IF($M16=""," ",VLOOKUP($M16,'rennerstabel'!F:I,4,FALSE))</f>
        <v>130</v>
      </c>
      <c r="AD16" s="4">
        <f>IF($N16=""," ",VLOOKUP($N16,'rennerstabel'!F:I,4,FALSE))</f>
        <v>314</v>
      </c>
      <c r="AE16" s="4">
        <f>IF($O16=""," ",VLOOKUP($O16,'rennerstabel'!F:I,4,FALSE))</f>
        <v>117</v>
      </c>
      <c r="AF16" s="4">
        <f>IF($P16=""," ",VLOOKUP($P16,'rennerstabel'!F:I,4,FALSE))</f>
        <v>90</v>
      </c>
      <c r="AG16" s="4">
        <f>IF($Q16=""," ",VLOOKUP($Q16,'rennerstabel'!F:I,4,FALSE))</f>
        <v>231</v>
      </c>
      <c r="AH16" s="4">
        <f>IF($R16=""," ",VLOOKUP($R16,'rennerstabel'!F:I,4,FALSE))</f>
        <v>195</v>
      </c>
      <c r="AI16" s="4">
        <f>IF($S16=""," ",VLOOKUP($S16,'rennerstabel'!F:I,4,FALSE))</f>
        <v>0</v>
      </c>
      <c r="AJ16" s="4">
        <f>IF($T16=""," ",VLOOKUP($T16,'rennerstabel'!F:I,4,FALSE))</f>
        <v>339</v>
      </c>
      <c r="AK16" s="72">
        <f t="shared" si="2"/>
        <v>2224</v>
      </c>
      <c r="AL16" s="2" t="str">
        <f>CONCATENATE(deelnemers[[#This Row],[Deelname nr :]]," - ",deelnemers[[#This Row],[Deelnemer :]])</f>
        <v>15 - "KLASBAK"</v>
      </c>
      <c r="AM16" s="2" t="s">
        <v>470</v>
      </c>
    </row>
    <row r="17" spans="1:39">
      <c r="A17" s="70">
        <v>16</v>
      </c>
      <c r="B17" s="6" t="s">
        <v>403</v>
      </c>
      <c r="C17" s="6" t="s">
        <v>401</v>
      </c>
      <c r="D17" s="6" t="s">
        <v>475</v>
      </c>
      <c r="E17" s="12" t="s">
        <v>43</v>
      </c>
      <c r="F17" s="12">
        <v>145</v>
      </c>
      <c r="G17" s="12">
        <v>182</v>
      </c>
      <c r="H17" s="12">
        <v>2</v>
      </c>
      <c r="I17" s="12">
        <v>1</v>
      </c>
      <c r="J17" s="12">
        <v>241</v>
      </c>
      <c r="K17" s="12">
        <v>133</v>
      </c>
      <c r="L17" s="12">
        <v>97</v>
      </c>
      <c r="M17" s="12">
        <v>100</v>
      </c>
      <c r="N17" s="12">
        <v>181</v>
      </c>
      <c r="O17" s="12">
        <v>49</v>
      </c>
      <c r="P17" s="12">
        <v>25</v>
      </c>
      <c r="Q17" s="12">
        <v>134</v>
      </c>
      <c r="R17" s="12">
        <v>61</v>
      </c>
      <c r="S17" s="12">
        <v>109</v>
      </c>
      <c r="T17" s="12">
        <v>37</v>
      </c>
      <c r="U17" s="12"/>
      <c r="V17" s="116">
        <f>IF($F17=""," ",VLOOKUP($F17,'rennerstabel'!F:I,4,FALSE))*2</f>
        <v>260</v>
      </c>
      <c r="W17" s="4">
        <f>IF($G17=""," ",VLOOKUP($G17,'rennerstabel'!F:I,4,FALSE))</f>
        <v>316</v>
      </c>
      <c r="X17" s="4">
        <f>IF($H17=""," ",VLOOKUP($H17,'rennerstabel'!F:I,4,FALSE))</f>
        <v>314</v>
      </c>
      <c r="Y17" s="4">
        <f>IF($I17=""," ",VLOOKUP($I17,'rennerstabel'!F:I,4,FALSE))</f>
        <v>108</v>
      </c>
      <c r="Z17" s="4">
        <f>IF($J17=""," ",VLOOKUP($J17,'rennerstabel'!F:I,4,FALSE))</f>
        <v>117</v>
      </c>
      <c r="AA17" s="4">
        <f>IF($K17=""," ",VLOOKUP($K17,'rennerstabel'!F:I,4,FALSE))</f>
        <v>339</v>
      </c>
      <c r="AB17" s="4">
        <f>IF($L17=""," ",VLOOKUP($L17,'rennerstabel'!F:I,4,FALSE))</f>
        <v>51</v>
      </c>
      <c r="AC17" s="4">
        <f>IF($M17=""," ",VLOOKUP($M17,'rennerstabel'!F:I,4,FALSE))</f>
        <v>0</v>
      </c>
      <c r="AD17" s="4">
        <f>IF($N17=""," ",VLOOKUP($N17,'rennerstabel'!F:I,4,FALSE))</f>
        <v>231</v>
      </c>
      <c r="AE17" s="4">
        <f>IF($O17=""," ",VLOOKUP($O17,'rennerstabel'!F:I,4,FALSE))</f>
        <v>0</v>
      </c>
      <c r="AF17" s="4">
        <f>IF($P17=""," ",VLOOKUP($P17,'rennerstabel'!F:I,4,FALSE))</f>
        <v>0</v>
      </c>
      <c r="AG17" s="4">
        <f>IF($Q17=""," ",VLOOKUP($Q17,'rennerstabel'!F:I,4,FALSE))</f>
        <v>54</v>
      </c>
      <c r="AH17" s="4">
        <f>IF($R17=""," ",VLOOKUP($R17,'rennerstabel'!F:I,4,FALSE))</f>
        <v>81</v>
      </c>
      <c r="AI17" s="4">
        <f>IF($S17=""," ",VLOOKUP($S17,'rennerstabel'!F:I,4,FALSE))</f>
        <v>195</v>
      </c>
      <c r="AJ17" s="4">
        <f>IF($T17=""," ",VLOOKUP($T17,'rennerstabel'!F:I,4,FALSE))</f>
        <v>88</v>
      </c>
      <c r="AK17" s="72">
        <f t="shared" si="2"/>
        <v>2154</v>
      </c>
      <c r="AL17" s="2" t="str">
        <f>CONCATENATE(deelnemers[[#This Row],[Deelname nr :]]," - ",deelnemers[[#This Row],[Deelnemer :]])</f>
        <v>16 - Schellingerhout Jr.</v>
      </c>
      <c r="AM17" s="2" t="s">
        <v>470</v>
      </c>
    </row>
    <row r="18" spans="1:39">
      <c r="A18" s="70">
        <v>17</v>
      </c>
      <c r="B18" s="6" t="s">
        <v>461</v>
      </c>
      <c r="C18" s="71" t="s">
        <v>393</v>
      </c>
      <c r="D18" s="6" t="s">
        <v>476</v>
      </c>
      <c r="E18" s="12" t="s">
        <v>43</v>
      </c>
      <c r="F18" s="12">
        <v>133</v>
      </c>
      <c r="G18" s="12">
        <v>170</v>
      </c>
      <c r="H18" s="12">
        <v>109</v>
      </c>
      <c r="I18" s="12">
        <v>62</v>
      </c>
      <c r="J18" s="12">
        <v>2</v>
      </c>
      <c r="K18" s="12">
        <v>1</v>
      </c>
      <c r="L18" s="12">
        <v>145</v>
      </c>
      <c r="M18" s="12">
        <v>182</v>
      </c>
      <c r="N18" s="12">
        <v>61</v>
      </c>
      <c r="O18" s="12">
        <v>122</v>
      </c>
      <c r="P18" s="12">
        <v>99</v>
      </c>
      <c r="Q18" s="12">
        <v>98</v>
      </c>
      <c r="R18" s="12">
        <v>14</v>
      </c>
      <c r="S18" s="12">
        <v>241</v>
      </c>
      <c r="T18" s="12">
        <v>172</v>
      </c>
      <c r="U18" s="12"/>
      <c r="V18" s="116">
        <f>IF($F18=""," ",VLOOKUP($F18,'rennerstabel'!F:I,4,FALSE))*2</f>
        <v>678</v>
      </c>
      <c r="W18" s="4">
        <f>IF($G18=""," ",VLOOKUP($G18,'rennerstabel'!F:I,4,FALSE))</f>
        <v>148</v>
      </c>
      <c r="X18" s="4">
        <f>IF($H18=""," ",VLOOKUP($H18,'rennerstabel'!F:I,4,FALSE))</f>
        <v>195</v>
      </c>
      <c r="Y18" s="4">
        <f>IF($I18=""," ",VLOOKUP($I18,'rennerstabel'!F:I,4,FALSE))</f>
        <v>90</v>
      </c>
      <c r="Z18" s="4">
        <f>IF($J18=""," ",VLOOKUP($J18,'rennerstabel'!F:I,4,FALSE))</f>
        <v>314</v>
      </c>
      <c r="AA18" s="4">
        <f>IF($K18=""," ",VLOOKUP($K18,'rennerstabel'!F:I,4,FALSE))</f>
        <v>108</v>
      </c>
      <c r="AB18" s="4">
        <f>IF($L18=""," ",VLOOKUP($L18,'rennerstabel'!F:I,4,FALSE))</f>
        <v>130</v>
      </c>
      <c r="AC18" s="4">
        <f>IF($M18=""," ",VLOOKUP($M18,'rennerstabel'!F:I,4,FALSE))</f>
        <v>316</v>
      </c>
      <c r="AD18" s="4">
        <f>IF($N18=""," ",VLOOKUP($N18,'rennerstabel'!F:I,4,FALSE))</f>
        <v>81</v>
      </c>
      <c r="AE18" s="4">
        <f>IF($O18=""," ",VLOOKUP($O18,'rennerstabel'!F:I,4,FALSE))</f>
        <v>14</v>
      </c>
      <c r="AF18" s="4">
        <f>IF($P18=""," ",VLOOKUP($P18,'rennerstabel'!F:I,4,FALSE))</f>
        <v>0</v>
      </c>
      <c r="AG18" s="4">
        <f>IF($Q18=""," ",VLOOKUP($Q18,'rennerstabel'!F:I,4,FALSE))</f>
        <v>94</v>
      </c>
      <c r="AH18" s="4">
        <f>IF($R18=""," ",VLOOKUP($R18,'rennerstabel'!F:I,4,FALSE))</f>
        <v>165</v>
      </c>
      <c r="AI18" s="4">
        <f>IF($S18=""," ",VLOOKUP($S18,'rennerstabel'!F:I,4,FALSE))</f>
        <v>117</v>
      </c>
      <c r="AJ18" s="4">
        <f>IF($T18=""," ",VLOOKUP($T18,'rennerstabel'!F:I,4,FALSE))</f>
        <v>0</v>
      </c>
      <c r="AK18" s="72">
        <f t="shared" si="2"/>
        <v>2450</v>
      </c>
      <c r="AL18" s="2" t="str">
        <f>CONCATENATE(deelnemers[[#This Row],[Deelname nr :]]," - ",deelnemers[[#This Row],[Deelnemer :]])</f>
        <v>17 - Jochem L.</v>
      </c>
      <c r="AM18" s="2" t="s">
        <v>470</v>
      </c>
    </row>
    <row r="19" spans="1:39">
      <c r="A19" s="70">
        <v>18</v>
      </c>
      <c r="B19" s="6" t="s">
        <v>462</v>
      </c>
      <c r="C19" s="6" t="s">
        <v>402</v>
      </c>
      <c r="D19" s="6" t="s">
        <v>476</v>
      </c>
      <c r="E19" s="12" t="s">
        <v>43</v>
      </c>
      <c r="F19" s="12">
        <v>145</v>
      </c>
      <c r="G19" s="12">
        <v>1</v>
      </c>
      <c r="H19" s="12">
        <v>2</v>
      </c>
      <c r="I19" s="12">
        <v>14</v>
      </c>
      <c r="J19" s="12">
        <v>16</v>
      </c>
      <c r="K19" s="12">
        <v>25</v>
      </c>
      <c r="L19" s="12">
        <v>51</v>
      </c>
      <c r="M19" s="12">
        <v>61</v>
      </c>
      <c r="N19" s="12">
        <v>62</v>
      </c>
      <c r="O19" s="12">
        <v>98</v>
      </c>
      <c r="P19" s="12">
        <v>109</v>
      </c>
      <c r="Q19" s="12">
        <v>133</v>
      </c>
      <c r="R19" s="12">
        <v>170</v>
      </c>
      <c r="S19" s="12">
        <v>182</v>
      </c>
      <c r="T19" s="12">
        <v>241</v>
      </c>
      <c r="U19" s="12"/>
      <c r="V19" s="116">
        <f>IF($F19=""," ",VLOOKUP($F19,'rennerstabel'!F:I,4,FALSE))*2</f>
        <v>260</v>
      </c>
      <c r="W19" s="4">
        <f>IF($G19=""," ",VLOOKUP($G19,'rennerstabel'!F:I,4,FALSE))</f>
        <v>108</v>
      </c>
      <c r="X19" s="4">
        <f>IF($H19=""," ",VLOOKUP($H19,'rennerstabel'!F:I,4,FALSE))</f>
        <v>314</v>
      </c>
      <c r="Y19" s="4">
        <f>IF($I19=""," ",VLOOKUP($I19,'rennerstabel'!F:I,4,FALSE))</f>
        <v>165</v>
      </c>
      <c r="Z19" s="4">
        <f>IF($J19=""," ",VLOOKUP($J19,'rennerstabel'!F:I,4,FALSE))</f>
        <v>0</v>
      </c>
      <c r="AA19" s="4">
        <f>IF($K19=""," ",VLOOKUP($K19,'rennerstabel'!F:I,4,FALSE))</f>
        <v>0</v>
      </c>
      <c r="AB19" s="4">
        <f>IF($L19=""," ",VLOOKUP($L19,'rennerstabel'!F:I,4,FALSE))</f>
        <v>15</v>
      </c>
      <c r="AC19" s="4">
        <f>IF($M19=""," ",VLOOKUP($M19,'rennerstabel'!F:I,4,FALSE))</f>
        <v>81</v>
      </c>
      <c r="AD19" s="4">
        <f>IF($N19=""," ",VLOOKUP($N19,'rennerstabel'!F:I,4,FALSE))</f>
        <v>90</v>
      </c>
      <c r="AE19" s="4">
        <f>IF($O19=""," ",VLOOKUP($O19,'rennerstabel'!F:I,4,FALSE))</f>
        <v>94</v>
      </c>
      <c r="AF19" s="4">
        <f>IF($P19=""," ",VLOOKUP($P19,'rennerstabel'!F:I,4,FALSE))</f>
        <v>195</v>
      </c>
      <c r="AG19" s="4">
        <f>IF($Q19=""," ",VLOOKUP($Q19,'rennerstabel'!F:I,4,FALSE))</f>
        <v>339</v>
      </c>
      <c r="AH19" s="4">
        <f>IF($R19=""," ",VLOOKUP($R19,'rennerstabel'!F:I,4,FALSE))</f>
        <v>148</v>
      </c>
      <c r="AI19" s="4">
        <f>IF($S19=""," ",VLOOKUP($S19,'rennerstabel'!F:I,4,FALSE))</f>
        <v>316</v>
      </c>
      <c r="AJ19" s="4">
        <f>IF($T19=""," ",VLOOKUP($T19,'rennerstabel'!F:I,4,FALSE))</f>
        <v>117</v>
      </c>
      <c r="AK19" s="72">
        <f t="shared" si="2"/>
        <v>2242</v>
      </c>
      <c r="AL19" s="2" t="str">
        <f>CONCATENATE(deelnemers[[#This Row],[Deelname nr :]]," - ",deelnemers[[#This Row],[Deelnemer :]])</f>
        <v>18 - Martijn W.</v>
      </c>
      <c r="AM19" s="2" t="s">
        <v>470</v>
      </c>
    </row>
    <row r="20" spans="1:39">
      <c r="A20" s="70">
        <v>19</v>
      </c>
      <c r="B20" s="76" t="s">
        <v>404</v>
      </c>
      <c r="C20" s="78" t="s">
        <v>393</v>
      </c>
      <c r="D20" s="76" t="s">
        <v>243</v>
      </c>
      <c r="E20" s="76" t="s">
        <v>43</v>
      </c>
      <c r="F20" s="76">
        <v>182</v>
      </c>
      <c r="G20" s="76">
        <v>1</v>
      </c>
      <c r="H20" s="76">
        <v>133</v>
      </c>
      <c r="I20" s="76">
        <v>64</v>
      </c>
      <c r="J20" s="76">
        <v>181</v>
      </c>
      <c r="K20" s="76">
        <v>145</v>
      </c>
      <c r="L20" s="76">
        <v>255</v>
      </c>
      <c r="M20" s="76">
        <v>14</v>
      </c>
      <c r="N20" s="76">
        <v>175</v>
      </c>
      <c r="O20" s="76">
        <v>241</v>
      </c>
      <c r="P20" s="76">
        <v>112</v>
      </c>
      <c r="Q20" s="76">
        <v>51</v>
      </c>
      <c r="R20" s="76">
        <v>2</v>
      </c>
      <c r="S20" s="76">
        <v>184</v>
      </c>
      <c r="T20" s="76">
        <v>99</v>
      </c>
      <c r="U20" s="12"/>
      <c r="V20" s="116">
        <f>IF($F20=""," ",VLOOKUP($F20,'rennerstabel'!F:I,4,FALSE))*2</f>
        <v>632</v>
      </c>
      <c r="W20" s="4">
        <f>IF($G20=""," ",VLOOKUP($G20,'rennerstabel'!F:I,4,FALSE))</f>
        <v>108</v>
      </c>
      <c r="X20" s="4">
        <f>IF($H20=""," ",VLOOKUP($H20,'rennerstabel'!F:I,4,FALSE))</f>
        <v>339</v>
      </c>
      <c r="Y20" s="4">
        <f>IF($I20=""," ",VLOOKUP($I20,'rennerstabel'!F:I,4,FALSE))</f>
        <v>0</v>
      </c>
      <c r="Z20" s="4">
        <f>IF($J20=""," ",VLOOKUP($J20,'rennerstabel'!F:I,4,FALSE))</f>
        <v>231</v>
      </c>
      <c r="AA20" s="4">
        <f>IF($K20=""," ",VLOOKUP($K20,'rennerstabel'!F:I,4,FALSE))</f>
        <v>130</v>
      </c>
      <c r="AB20" s="4">
        <f>IF($L20=""," ",VLOOKUP($L20,'rennerstabel'!F:I,4,FALSE))</f>
        <v>0</v>
      </c>
      <c r="AC20" s="4">
        <f>IF($M20=""," ",VLOOKUP($M20,'rennerstabel'!F:I,4,FALSE))</f>
        <v>165</v>
      </c>
      <c r="AD20" s="4">
        <f>IF($N20=""," ",VLOOKUP($N20,'rennerstabel'!F:I,4,FALSE))</f>
        <v>38</v>
      </c>
      <c r="AE20" s="4">
        <f>IF($O20=""," ",VLOOKUP($O20,'rennerstabel'!F:I,4,FALSE))</f>
        <v>117</v>
      </c>
      <c r="AF20" s="4">
        <f>IF($P20=""," ",VLOOKUP($P20,'rennerstabel'!F:I,4,FALSE))</f>
        <v>61</v>
      </c>
      <c r="AG20" s="4">
        <f>IF($Q20=""," ",VLOOKUP($Q20,'rennerstabel'!F:I,4,FALSE))</f>
        <v>15</v>
      </c>
      <c r="AH20" s="4">
        <f>IF($R20=""," ",VLOOKUP($R20,'rennerstabel'!F:I,4,FALSE))</f>
        <v>314</v>
      </c>
      <c r="AI20" s="4">
        <f>IF($S20=""," ",VLOOKUP($S20,'rennerstabel'!F:I,4,FALSE))</f>
        <v>51</v>
      </c>
      <c r="AJ20" s="4">
        <f>IF($T20=""," ",VLOOKUP($T20,'rennerstabel'!F:I,4,FALSE))</f>
        <v>0</v>
      </c>
      <c r="AK20" s="72">
        <f t="shared" si="2"/>
        <v>2201</v>
      </c>
      <c r="AL20" s="2" t="str">
        <f>CONCATENATE(deelnemers[[#This Row],[Deelname nr :]]," - ",deelnemers[[#This Row],[Deelnemer :]])</f>
        <v>19 - Bonny</v>
      </c>
      <c r="AM20" s="2" t="s">
        <v>470</v>
      </c>
    </row>
    <row r="21" spans="1:39">
      <c r="A21" s="70">
        <v>20</v>
      </c>
      <c r="B21" s="77" t="s">
        <v>405</v>
      </c>
      <c r="C21" s="78" t="s">
        <v>393</v>
      </c>
      <c r="D21" s="77" t="s">
        <v>472</v>
      </c>
      <c r="E21" s="77" t="s">
        <v>43</v>
      </c>
      <c r="F21" s="77">
        <v>145</v>
      </c>
      <c r="G21" s="77">
        <v>1</v>
      </c>
      <c r="H21" s="77">
        <v>49</v>
      </c>
      <c r="I21" s="77">
        <v>61</v>
      </c>
      <c r="J21" s="77">
        <v>100</v>
      </c>
      <c r="K21" s="77">
        <v>5</v>
      </c>
      <c r="L21" s="77">
        <v>182</v>
      </c>
      <c r="M21" s="77">
        <v>62</v>
      </c>
      <c r="N21" s="77">
        <v>241</v>
      </c>
      <c r="O21" s="77">
        <v>97</v>
      </c>
      <c r="P21" s="77">
        <v>2</v>
      </c>
      <c r="Q21" s="77">
        <v>85</v>
      </c>
      <c r="R21" s="77">
        <v>73</v>
      </c>
      <c r="S21" s="77">
        <v>133</v>
      </c>
      <c r="T21" s="77">
        <v>231</v>
      </c>
      <c r="U21" s="12"/>
      <c r="V21" s="116">
        <f>IF($F21=""," ",VLOOKUP($F21,'rennerstabel'!F:I,4,FALSE))*2</f>
        <v>260</v>
      </c>
      <c r="W21" s="4">
        <f>IF($G21=""," ",VLOOKUP($G21,'rennerstabel'!F:I,4,FALSE))</f>
        <v>108</v>
      </c>
      <c r="X21" s="4">
        <f>IF($H21=""," ",VLOOKUP($H21,'rennerstabel'!F:I,4,FALSE))</f>
        <v>0</v>
      </c>
      <c r="Y21" s="4">
        <f>IF($I21=""," ",VLOOKUP($I21,'rennerstabel'!F:I,4,FALSE))</f>
        <v>81</v>
      </c>
      <c r="Z21" s="4">
        <f>IF($J21=""," ",VLOOKUP($J21,'rennerstabel'!F:I,4,FALSE))</f>
        <v>0</v>
      </c>
      <c r="AA21" s="4">
        <f>IF($K21=""," ",VLOOKUP($K21,'rennerstabel'!F:I,4,FALSE))</f>
        <v>39</v>
      </c>
      <c r="AB21" s="4">
        <f>IF($L21=""," ",VLOOKUP($L21,'rennerstabel'!F:I,4,FALSE))</f>
        <v>316</v>
      </c>
      <c r="AC21" s="4">
        <f>IF($M21=""," ",VLOOKUP($M21,'rennerstabel'!F:I,4,FALSE))</f>
        <v>90</v>
      </c>
      <c r="AD21" s="4">
        <f>IF($N21=""," ",VLOOKUP($N21,'rennerstabel'!F:I,4,FALSE))</f>
        <v>117</v>
      </c>
      <c r="AE21" s="4">
        <f>IF($O21=""," ",VLOOKUP($O21,'rennerstabel'!F:I,4,FALSE))</f>
        <v>51</v>
      </c>
      <c r="AF21" s="4">
        <f>IF($P21=""," ",VLOOKUP($P21,'rennerstabel'!F:I,4,FALSE))</f>
        <v>314</v>
      </c>
      <c r="AG21" s="4">
        <f>IF($Q21=""," ",VLOOKUP($Q21,'rennerstabel'!F:I,4,FALSE))</f>
        <v>59</v>
      </c>
      <c r="AH21" s="4">
        <f>IF($R21=""," ",VLOOKUP($R21,'rennerstabel'!F:I,4,FALSE))</f>
        <v>0</v>
      </c>
      <c r="AI21" s="4">
        <f>IF($S21=""," ",VLOOKUP($S21,'rennerstabel'!F:I,4,FALSE))</f>
        <v>339</v>
      </c>
      <c r="AJ21" s="4">
        <f>IF($T21=""," ",VLOOKUP($T21,'rennerstabel'!F:I,4,FALSE))</f>
        <v>74</v>
      </c>
      <c r="AK21" s="72">
        <f t="shared" si="2"/>
        <v>1848</v>
      </c>
      <c r="AL21" s="2" t="str">
        <f>CONCATENATE(deelnemers[[#This Row],[Deelname nr :]]," - ",deelnemers[[#This Row],[Deelnemer :]])</f>
        <v>20 - Tinka</v>
      </c>
      <c r="AM21" s="2" t="s">
        <v>470</v>
      </c>
    </row>
    <row r="22" spans="1:39">
      <c r="A22" s="23">
        <v>21</v>
      </c>
      <c r="B22" s="86" t="s">
        <v>413</v>
      </c>
      <c r="C22" s="78" t="s">
        <v>393</v>
      </c>
      <c r="D22" s="78" t="s">
        <v>475</v>
      </c>
      <c r="E22" s="78" t="s">
        <v>43</v>
      </c>
      <c r="F22" s="78">
        <v>133</v>
      </c>
      <c r="G22" s="78">
        <v>1</v>
      </c>
      <c r="H22" s="78">
        <v>145</v>
      </c>
      <c r="I22" s="78">
        <v>182</v>
      </c>
      <c r="J22" s="78">
        <v>241</v>
      </c>
      <c r="K22" s="78">
        <v>97</v>
      </c>
      <c r="L22" s="78">
        <v>25</v>
      </c>
      <c r="M22" s="78">
        <v>113</v>
      </c>
      <c r="N22" s="78">
        <v>172</v>
      </c>
      <c r="O22" s="78">
        <v>109</v>
      </c>
      <c r="P22" s="78">
        <v>62</v>
      </c>
      <c r="Q22" s="78">
        <v>2</v>
      </c>
      <c r="R22" s="78">
        <v>170</v>
      </c>
      <c r="S22" s="78">
        <v>98</v>
      </c>
      <c r="T22" s="78">
        <v>13</v>
      </c>
      <c r="U22" s="75"/>
      <c r="V22" s="116">
        <f>IF($F22=""," ",VLOOKUP($F22,'rennerstabel'!F:I,4,FALSE))*2</f>
        <v>678</v>
      </c>
      <c r="W22" s="73">
        <f>IF($G22=""," ",VLOOKUP($G22,'rennerstabel'!F:I,4,FALSE))</f>
        <v>108</v>
      </c>
      <c r="X22" s="73">
        <f>IF($H22=""," ",VLOOKUP($H22,'rennerstabel'!F:I,4,FALSE))</f>
        <v>130</v>
      </c>
      <c r="Y22" s="73">
        <f>IF($I22=""," ",VLOOKUP($I22,'rennerstabel'!F:I,4,FALSE))</f>
        <v>316</v>
      </c>
      <c r="Z22" s="73">
        <f>IF($J22=""," ",VLOOKUP($J22,'rennerstabel'!F:I,4,FALSE))</f>
        <v>117</v>
      </c>
      <c r="AA22" s="73">
        <f>IF($K22=""," ",VLOOKUP($K22,'rennerstabel'!F:I,4,FALSE))</f>
        <v>51</v>
      </c>
      <c r="AB22" s="73">
        <f>IF($L22=""," ",VLOOKUP($L22,'rennerstabel'!F:I,4,FALSE))</f>
        <v>0</v>
      </c>
      <c r="AC22" s="73">
        <f>IF($M22=""," ",VLOOKUP($M22,'rennerstabel'!F:I,4,FALSE))</f>
        <v>0</v>
      </c>
      <c r="AD22" s="73">
        <f>IF($N22=""," ",VLOOKUP($N22,'rennerstabel'!F:I,4,FALSE))</f>
        <v>0</v>
      </c>
      <c r="AE22" s="73">
        <f>IF($O22=""," ",VLOOKUP($O22,'rennerstabel'!F:I,4,FALSE))</f>
        <v>195</v>
      </c>
      <c r="AF22" s="73">
        <f>IF($P22=""," ",VLOOKUP($P22,'rennerstabel'!F:I,4,FALSE))</f>
        <v>90</v>
      </c>
      <c r="AG22" s="73">
        <f>IF($Q22=""," ",VLOOKUP($Q22,'rennerstabel'!F:I,4,FALSE))</f>
        <v>314</v>
      </c>
      <c r="AH22" s="73">
        <f>IF($R22=""," ",VLOOKUP($R22,'rennerstabel'!F:I,4,FALSE))</f>
        <v>148</v>
      </c>
      <c r="AI22" s="73">
        <f>IF($S22=""," ",VLOOKUP($S22,'rennerstabel'!F:I,4,FALSE))</f>
        <v>94</v>
      </c>
      <c r="AJ22" s="73">
        <f>IF($T22=""," ",VLOOKUP($T22,'rennerstabel'!F:I,4,FALSE))</f>
        <v>0</v>
      </c>
      <c r="AK22" s="72">
        <f t="shared" ref="AK22:AK31" si="3">SUM(V22:AJ22)</f>
        <v>2241</v>
      </c>
      <c r="AL22" s="2" t="str">
        <f>CONCATENATE(deelnemers[[#This Row],[Deelname nr :]]," - ",deelnemers[[#This Row],[Deelnemer :]])</f>
        <v>21 - Marcel B.</v>
      </c>
      <c r="AM22" s="2" t="s">
        <v>470</v>
      </c>
    </row>
    <row r="23" spans="1:39">
      <c r="A23" s="23">
        <v>22</v>
      </c>
      <c r="B23" s="84" t="s">
        <v>412</v>
      </c>
      <c r="C23" s="84" t="s">
        <v>411</v>
      </c>
      <c r="D23" s="74" t="s">
        <v>475</v>
      </c>
      <c r="E23" s="79" t="s">
        <v>43</v>
      </c>
      <c r="F23" s="75">
        <v>182</v>
      </c>
      <c r="G23" s="75">
        <v>145</v>
      </c>
      <c r="H23" s="75">
        <v>133</v>
      </c>
      <c r="I23" s="75">
        <v>100</v>
      </c>
      <c r="J23" s="75">
        <v>1</v>
      </c>
      <c r="K23" s="75">
        <v>61</v>
      </c>
      <c r="L23" s="75">
        <v>241</v>
      </c>
      <c r="M23" s="75">
        <v>94</v>
      </c>
      <c r="N23" s="75">
        <v>51</v>
      </c>
      <c r="O23" s="75">
        <v>2</v>
      </c>
      <c r="P23" s="75">
        <v>49</v>
      </c>
      <c r="Q23" s="75">
        <v>62</v>
      </c>
      <c r="R23" s="75">
        <v>193</v>
      </c>
      <c r="S23" s="75">
        <v>170</v>
      </c>
      <c r="T23" s="75">
        <v>43</v>
      </c>
      <c r="U23" s="75"/>
      <c r="V23" s="116">
        <f>IF($F23=""," ",VLOOKUP($F23,'rennerstabel'!F:I,4,FALSE))*2</f>
        <v>632</v>
      </c>
      <c r="W23" s="73">
        <f>IF($G23=""," ",VLOOKUP($G23,'rennerstabel'!F:I,4,FALSE))</f>
        <v>130</v>
      </c>
      <c r="X23" s="73">
        <f>IF($H23=""," ",VLOOKUP($H23,'rennerstabel'!F:I,4,FALSE))</f>
        <v>339</v>
      </c>
      <c r="Y23" s="73">
        <f>IF($I23=""," ",VLOOKUP($I23,'rennerstabel'!F:I,4,FALSE))</f>
        <v>0</v>
      </c>
      <c r="Z23" s="73">
        <f>IF($J23=""," ",VLOOKUP($J23,'rennerstabel'!F:I,4,FALSE))</f>
        <v>108</v>
      </c>
      <c r="AA23" s="73">
        <f>IF($K23=""," ",VLOOKUP($K23,'rennerstabel'!F:I,4,FALSE))</f>
        <v>81</v>
      </c>
      <c r="AB23" s="73">
        <f>IF($L23=""," ",VLOOKUP($L23,'rennerstabel'!F:I,4,FALSE))</f>
        <v>117</v>
      </c>
      <c r="AC23" s="73">
        <f>IF($M23=""," ",VLOOKUP($M23,'rennerstabel'!F:I,4,FALSE))</f>
        <v>21</v>
      </c>
      <c r="AD23" s="73">
        <f>IF($N23=""," ",VLOOKUP($N23,'rennerstabel'!F:I,4,FALSE))</f>
        <v>15</v>
      </c>
      <c r="AE23" s="73">
        <f>IF($O23=""," ",VLOOKUP($O23,'rennerstabel'!F:I,4,FALSE))</f>
        <v>314</v>
      </c>
      <c r="AF23" s="73">
        <f>IF($P23=""," ",VLOOKUP($P23,'rennerstabel'!F:I,4,FALSE))</f>
        <v>0</v>
      </c>
      <c r="AG23" s="73">
        <f>IF($Q23=""," ",VLOOKUP($Q23,'rennerstabel'!F:I,4,FALSE))</f>
        <v>90</v>
      </c>
      <c r="AH23" s="73">
        <f>IF($R23=""," ",VLOOKUP($R23,'rennerstabel'!F:I,4,FALSE))</f>
        <v>74</v>
      </c>
      <c r="AI23" s="73">
        <f>IF($S23=""," ",VLOOKUP($S23,'rennerstabel'!F:I,4,FALSE))</f>
        <v>148</v>
      </c>
      <c r="AJ23" s="73">
        <f>IF($T23=""," ",VLOOKUP($T23,'rennerstabel'!F:I,4,FALSE))</f>
        <v>0</v>
      </c>
      <c r="AK23" s="72">
        <f t="shared" si="3"/>
        <v>2069</v>
      </c>
      <c r="AL23" s="2" t="str">
        <f>CONCATENATE(deelnemers[[#This Row],[Deelname nr :]]," - ",deelnemers[[#This Row],[Deelnemer :]])</f>
        <v>22 - Edwin van S.</v>
      </c>
      <c r="AM23" s="2" t="s">
        <v>470</v>
      </c>
    </row>
    <row r="24" spans="1:39">
      <c r="A24" s="23">
        <v>23</v>
      </c>
      <c r="B24" s="80" t="s">
        <v>407</v>
      </c>
      <c r="C24" s="80" t="s">
        <v>393</v>
      </c>
      <c r="D24" s="80" t="s">
        <v>471</v>
      </c>
      <c r="E24" s="80" t="s">
        <v>43</v>
      </c>
      <c r="F24" s="80">
        <v>182</v>
      </c>
      <c r="G24" s="80">
        <v>1</v>
      </c>
      <c r="H24" s="80">
        <v>133</v>
      </c>
      <c r="I24" s="80">
        <v>241</v>
      </c>
      <c r="J24" s="80">
        <v>97</v>
      </c>
      <c r="K24" s="80">
        <v>181</v>
      </c>
      <c r="L24" s="80">
        <v>5</v>
      </c>
      <c r="M24" s="80">
        <v>98</v>
      </c>
      <c r="N24" s="80">
        <v>2</v>
      </c>
      <c r="O24" s="80">
        <v>62</v>
      </c>
      <c r="P24" s="80">
        <v>134</v>
      </c>
      <c r="Q24" s="80">
        <v>145</v>
      </c>
      <c r="R24" s="80">
        <v>100</v>
      </c>
      <c r="S24" s="80">
        <v>122</v>
      </c>
      <c r="T24" s="80">
        <v>25</v>
      </c>
      <c r="U24" s="75"/>
      <c r="V24" s="116">
        <f>IF($F24=""," ",VLOOKUP($F24,'rennerstabel'!F:I,4,FALSE))*2</f>
        <v>632</v>
      </c>
      <c r="W24" s="73">
        <f>IF($G24=""," ",VLOOKUP($G24,'rennerstabel'!F:I,4,FALSE))</f>
        <v>108</v>
      </c>
      <c r="X24" s="73">
        <f>IF($H24=""," ",VLOOKUP($H24,'rennerstabel'!F:I,4,FALSE))</f>
        <v>339</v>
      </c>
      <c r="Y24" s="73">
        <f>IF($I24=""," ",VLOOKUP($I24,'rennerstabel'!F:I,4,FALSE))</f>
        <v>117</v>
      </c>
      <c r="Z24" s="73">
        <f>IF($J24=""," ",VLOOKUP($J24,'rennerstabel'!F:I,4,FALSE))</f>
        <v>51</v>
      </c>
      <c r="AA24" s="73">
        <f>IF($K24=""," ",VLOOKUP($K24,'rennerstabel'!F:I,4,FALSE))</f>
        <v>231</v>
      </c>
      <c r="AB24" s="73">
        <f>IF($L24=""," ",VLOOKUP($L24,'rennerstabel'!F:I,4,FALSE))</f>
        <v>39</v>
      </c>
      <c r="AC24" s="73">
        <f>IF($M24=""," ",VLOOKUP($M24,'rennerstabel'!F:I,4,FALSE))</f>
        <v>94</v>
      </c>
      <c r="AD24" s="73">
        <f>IF($N24=""," ",VLOOKUP($N24,'rennerstabel'!F:I,4,FALSE))</f>
        <v>314</v>
      </c>
      <c r="AE24" s="73">
        <f>IF($O24=""," ",VLOOKUP($O24,'rennerstabel'!F:I,4,FALSE))</f>
        <v>90</v>
      </c>
      <c r="AF24" s="73">
        <f>IF($P24=""," ",VLOOKUP($P24,'rennerstabel'!F:I,4,FALSE))</f>
        <v>54</v>
      </c>
      <c r="AG24" s="73">
        <f>IF($Q24=""," ",VLOOKUP($Q24,'rennerstabel'!F:I,4,FALSE))</f>
        <v>130</v>
      </c>
      <c r="AH24" s="73">
        <f>IF($R24=""," ",VLOOKUP($R24,'rennerstabel'!F:I,4,FALSE))</f>
        <v>0</v>
      </c>
      <c r="AI24" s="73">
        <f>IF($S24=""," ",VLOOKUP($S24,'rennerstabel'!F:I,4,FALSE))</f>
        <v>14</v>
      </c>
      <c r="AJ24" s="73">
        <f>IF($T24=""," ",VLOOKUP($T24,'rennerstabel'!F:I,4,FALSE))</f>
        <v>0</v>
      </c>
      <c r="AK24" s="72">
        <f t="shared" si="3"/>
        <v>2213</v>
      </c>
      <c r="AL24" s="2" t="str">
        <f>CONCATENATE(deelnemers[[#This Row],[Deelname nr :]]," - ",deelnemers[[#This Row],[Deelnemer :]])</f>
        <v>23 - Léon van het H.</v>
      </c>
      <c r="AM24" s="2" t="s">
        <v>470</v>
      </c>
    </row>
    <row r="25" spans="1:39">
      <c r="A25" s="23">
        <v>24</v>
      </c>
      <c r="B25" s="81" t="s">
        <v>431</v>
      </c>
      <c r="C25" s="84" t="s">
        <v>406</v>
      </c>
      <c r="D25" s="74" t="s">
        <v>471</v>
      </c>
      <c r="E25" s="82" t="s">
        <v>43</v>
      </c>
      <c r="F25" s="75">
        <v>182</v>
      </c>
      <c r="G25" s="75">
        <v>181</v>
      </c>
      <c r="H25" s="75">
        <v>62</v>
      </c>
      <c r="I25" s="75">
        <v>109</v>
      </c>
      <c r="J25" s="75">
        <v>100</v>
      </c>
      <c r="K25" s="75">
        <v>98</v>
      </c>
      <c r="L25" s="75">
        <v>1</v>
      </c>
      <c r="M25" s="75">
        <v>25</v>
      </c>
      <c r="N25" s="75">
        <v>49</v>
      </c>
      <c r="O25" s="75">
        <v>73</v>
      </c>
      <c r="P25" s="75">
        <v>61</v>
      </c>
      <c r="Q25" s="75">
        <v>133</v>
      </c>
      <c r="R25" s="75">
        <v>2</v>
      </c>
      <c r="S25" s="75">
        <v>85</v>
      </c>
      <c r="T25" s="75">
        <v>145</v>
      </c>
      <c r="U25" s="75"/>
      <c r="V25" s="116">
        <f>IF($F25=""," ",VLOOKUP($F25,'rennerstabel'!F:I,4,FALSE))*2</f>
        <v>632</v>
      </c>
      <c r="W25" s="73">
        <f>IF($G25=""," ",VLOOKUP($G25,'rennerstabel'!F:I,4,FALSE))</f>
        <v>231</v>
      </c>
      <c r="X25" s="73">
        <f>IF($H25=""," ",VLOOKUP($H25,'rennerstabel'!F:I,4,FALSE))</f>
        <v>90</v>
      </c>
      <c r="Y25" s="73">
        <f>IF($I25=""," ",VLOOKUP($I25,'rennerstabel'!F:I,4,FALSE))</f>
        <v>195</v>
      </c>
      <c r="Z25" s="73">
        <f>IF($J25=""," ",VLOOKUP($J25,'rennerstabel'!F:I,4,FALSE))</f>
        <v>0</v>
      </c>
      <c r="AA25" s="73">
        <f>IF($K25=""," ",VLOOKUP($K25,'rennerstabel'!F:I,4,FALSE))</f>
        <v>94</v>
      </c>
      <c r="AB25" s="73">
        <f>IF($L25=""," ",VLOOKUP($L25,'rennerstabel'!F:I,4,FALSE))</f>
        <v>108</v>
      </c>
      <c r="AC25" s="73">
        <f>IF($M25=""," ",VLOOKUP($M25,'rennerstabel'!F:I,4,FALSE))</f>
        <v>0</v>
      </c>
      <c r="AD25" s="73">
        <f>IF($N25=""," ",VLOOKUP($N25,'rennerstabel'!F:I,4,FALSE))</f>
        <v>0</v>
      </c>
      <c r="AE25" s="73">
        <f>IF($O25=""," ",VLOOKUP($O25,'rennerstabel'!F:I,4,FALSE))</f>
        <v>0</v>
      </c>
      <c r="AF25" s="73">
        <f>IF($P25=""," ",VLOOKUP($P25,'rennerstabel'!F:I,4,FALSE))</f>
        <v>81</v>
      </c>
      <c r="AG25" s="73">
        <f>IF($Q25=""," ",VLOOKUP($Q25,'rennerstabel'!F:I,4,FALSE))</f>
        <v>339</v>
      </c>
      <c r="AH25" s="73">
        <f>IF($R25=""," ",VLOOKUP($R25,'rennerstabel'!F:I,4,FALSE))</f>
        <v>314</v>
      </c>
      <c r="AI25" s="73">
        <f>IF($S25=""," ",VLOOKUP($S25,'rennerstabel'!F:I,4,FALSE))</f>
        <v>59</v>
      </c>
      <c r="AJ25" s="73">
        <f>IF($T25=""," ",VLOOKUP($T25,'rennerstabel'!F:I,4,FALSE))</f>
        <v>130</v>
      </c>
      <c r="AK25" s="72">
        <f t="shared" si="3"/>
        <v>2273</v>
      </c>
      <c r="AL25" s="2" t="str">
        <f>CONCATENATE(deelnemers[[#This Row],[Deelname nr :]]," - ",deelnemers[[#This Row],[Deelnemer :]])</f>
        <v>24 - Kay Luijten</v>
      </c>
      <c r="AM25" s="2" t="s">
        <v>470</v>
      </c>
    </row>
    <row r="26" spans="1:39">
      <c r="A26" s="23">
        <v>25</v>
      </c>
      <c r="B26" s="83" t="s">
        <v>408</v>
      </c>
      <c r="C26" s="83" t="s">
        <v>393</v>
      </c>
      <c r="D26" s="83" t="s">
        <v>474</v>
      </c>
      <c r="E26" s="83" t="s">
        <v>43</v>
      </c>
      <c r="F26" s="83">
        <v>182</v>
      </c>
      <c r="G26" s="83">
        <v>1</v>
      </c>
      <c r="H26" s="83">
        <v>2</v>
      </c>
      <c r="I26" s="83">
        <v>25</v>
      </c>
      <c r="J26" s="83">
        <v>61</v>
      </c>
      <c r="K26" s="83">
        <v>98</v>
      </c>
      <c r="L26" s="83">
        <v>100</v>
      </c>
      <c r="M26" s="83">
        <v>109</v>
      </c>
      <c r="N26" s="83">
        <v>62</v>
      </c>
      <c r="O26" s="83">
        <v>134</v>
      </c>
      <c r="P26" s="83">
        <v>229</v>
      </c>
      <c r="Q26" s="83">
        <v>170</v>
      </c>
      <c r="R26" s="83">
        <v>181</v>
      </c>
      <c r="S26" s="83">
        <v>133</v>
      </c>
      <c r="T26" s="83">
        <v>145</v>
      </c>
      <c r="U26" s="75"/>
      <c r="V26" s="116">
        <f>IF($F26=""," ",VLOOKUP($F26,'rennerstabel'!F:I,4,FALSE))*2</f>
        <v>632</v>
      </c>
      <c r="W26" s="73">
        <f>IF($G26=""," ",VLOOKUP($G26,'rennerstabel'!F:I,4,FALSE))</f>
        <v>108</v>
      </c>
      <c r="X26" s="73">
        <f>IF($H26=""," ",VLOOKUP($H26,'rennerstabel'!F:I,4,FALSE))</f>
        <v>314</v>
      </c>
      <c r="Y26" s="73">
        <f>IF($I26=""," ",VLOOKUP($I26,'rennerstabel'!F:I,4,FALSE))</f>
        <v>0</v>
      </c>
      <c r="Z26" s="73">
        <f>IF($J26=""," ",VLOOKUP($J26,'rennerstabel'!F:I,4,FALSE))</f>
        <v>81</v>
      </c>
      <c r="AA26" s="73">
        <f>IF($K26=""," ",VLOOKUP($K26,'rennerstabel'!F:I,4,FALSE))</f>
        <v>94</v>
      </c>
      <c r="AB26" s="73">
        <f>IF($L26=""," ",VLOOKUP($L26,'rennerstabel'!F:I,4,FALSE))</f>
        <v>0</v>
      </c>
      <c r="AC26" s="73">
        <f>IF($M26=""," ",VLOOKUP($M26,'rennerstabel'!F:I,4,FALSE))</f>
        <v>195</v>
      </c>
      <c r="AD26" s="73">
        <f>IF($N26=""," ",VLOOKUP($N26,'rennerstabel'!F:I,4,FALSE))</f>
        <v>90</v>
      </c>
      <c r="AE26" s="73">
        <f>IF($O26=""," ",VLOOKUP($O26,'rennerstabel'!F:I,4,FALSE))</f>
        <v>54</v>
      </c>
      <c r="AF26" s="73">
        <f>IF($P26=""," ",VLOOKUP($P26,'rennerstabel'!F:I,4,FALSE))</f>
        <v>74</v>
      </c>
      <c r="AG26" s="73">
        <f>IF($Q26=""," ",VLOOKUP($Q26,'rennerstabel'!F:I,4,FALSE))</f>
        <v>148</v>
      </c>
      <c r="AH26" s="73">
        <f>IF($R26=""," ",VLOOKUP($R26,'rennerstabel'!F:I,4,FALSE))</f>
        <v>231</v>
      </c>
      <c r="AI26" s="73">
        <f>IF($S26=""," ",VLOOKUP($S26,'rennerstabel'!F:I,4,FALSE))</f>
        <v>339</v>
      </c>
      <c r="AJ26" s="73">
        <f>IF($T26=""," ",VLOOKUP($T26,'rennerstabel'!F:I,4,FALSE))</f>
        <v>130</v>
      </c>
      <c r="AK26" s="72">
        <f t="shared" si="3"/>
        <v>2490</v>
      </c>
      <c r="AL26" s="2" t="str">
        <f>CONCATENATE(deelnemers[[#This Row],[Deelname nr :]]," - ",deelnemers[[#This Row],[Deelnemer :]])</f>
        <v xml:space="preserve">25 - Carolien </v>
      </c>
      <c r="AM26" s="2" t="s">
        <v>470</v>
      </c>
    </row>
    <row r="27" spans="1:39">
      <c r="A27" s="23">
        <v>26</v>
      </c>
      <c r="B27" s="84" t="s">
        <v>460</v>
      </c>
      <c r="C27" s="84" t="s">
        <v>393</v>
      </c>
      <c r="D27" s="74" t="s">
        <v>477</v>
      </c>
      <c r="E27" s="85" t="s">
        <v>43</v>
      </c>
      <c r="F27" s="75">
        <v>133</v>
      </c>
      <c r="G27" s="75">
        <v>5</v>
      </c>
      <c r="H27" s="75">
        <v>1</v>
      </c>
      <c r="I27" s="75">
        <v>2</v>
      </c>
      <c r="J27" s="75">
        <v>49</v>
      </c>
      <c r="K27" s="75">
        <v>62</v>
      </c>
      <c r="L27" s="75">
        <v>85</v>
      </c>
      <c r="M27" s="75">
        <v>98</v>
      </c>
      <c r="N27" s="75">
        <v>99</v>
      </c>
      <c r="O27" s="75">
        <v>109</v>
      </c>
      <c r="P27" s="75">
        <v>145</v>
      </c>
      <c r="Q27" s="75">
        <v>121</v>
      </c>
      <c r="R27" s="75">
        <v>172</v>
      </c>
      <c r="S27" s="75">
        <v>182</v>
      </c>
      <c r="T27" s="75">
        <v>205</v>
      </c>
      <c r="U27" s="75"/>
      <c r="V27" s="116">
        <f>IF($F27=""," ",VLOOKUP($F27,'rennerstabel'!F:I,4,FALSE))*2</f>
        <v>678</v>
      </c>
      <c r="W27" s="73">
        <f>IF($G27=""," ",VLOOKUP($G27,'rennerstabel'!F:I,4,FALSE))</f>
        <v>39</v>
      </c>
      <c r="X27" s="73">
        <f>IF($H27=""," ",VLOOKUP($H27,'rennerstabel'!F:I,4,FALSE))</f>
        <v>108</v>
      </c>
      <c r="Y27" s="73">
        <f>IF($I27=""," ",VLOOKUP($I27,'rennerstabel'!F:I,4,FALSE))</f>
        <v>314</v>
      </c>
      <c r="Z27" s="73">
        <f>IF($J27=""," ",VLOOKUP($J27,'rennerstabel'!F:I,4,FALSE))</f>
        <v>0</v>
      </c>
      <c r="AA27" s="73">
        <f>IF($K27=""," ",VLOOKUP($K27,'rennerstabel'!F:I,4,FALSE))</f>
        <v>90</v>
      </c>
      <c r="AB27" s="73">
        <f>IF($L27=""," ",VLOOKUP($L27,'rennerstabel'!F:I,4,FALSE))</f>
        <v>59</v>
      </c>
      <c r="AC27" s="73">
        <f>IF($M27=""," ",VLOOKUP($M27,'rennerstabel'!F:I,4,FALSE))</f>
        <v>94</v>
      </c>
      <c r="AD27" s="73">
        <f>IF($N27=""," ",VLOOKUP($N27,'rennerstabel'!F:I,4,FALSE))</f>
        <v>0</v>
      </c>
      <c r="AE27" s="73">
        <f>IF($O27=""," ",VLOOKUP($O27,'rennerstabel'!F:I,4,FALSE))</f>
        <v>195</v>
      </c>
      <c r="AF27" s="73">
        <f>IF($P27=""," ",VLOOKUP($P27,'rennerstabel'!F:I,4,FALSE))</f>
        <v>130</v>
      </c>
      <c r="AG27" s="73">
        <f>IF($Q27=""," ",VLOOKUP($Q27,'rennerstabel'!F:I,4,FALSE))</f>
        <v>115</v>
      </c>
      <c r="AH27" s="73">
        <f>IF($R27=""," ",VLOOKUP($R27,'rennerstabel'!F:I,4,FALSE))</f>
        <v>0</v>
      </c>
      <c r="AI27" s="73">
        <f>IF($S27=""," ",VLOOKUP($S27,'rennerstabel'!F:I,4,FALSE))</f>
        <v>316</v>
      </c>
      <c r="AJ27" s="73">
        <f>IF($T27=""," ",VLOOKUP($T27,'rennerstabel'!F:I,4,FALSE))</f>
        <v>57</v>
      </c>
      <c r="AK27" s="72">
        <f t="shared" si="3"/>
        <v>2195</v>
      </c>
      <c r="AL27" s="2" t="str">
        <f>CONCATENATE(deelnemers[[#This Row],[Deelname nr :]]," - ",deelnemers[[#This Row],[Deelnemer :]])</f>
        <v>26 - Sylvia  R.</v>
      </c>
      <c r="AM27" s="2" t="s">
        <v>470</v>
      </c>
    </row>
    <row r="28" spans="1:39">
      <c r="A28" s="23">
        <v>27</v>
      </c>
      <c r="B28" s="84" t="s">
        <v>409</v>
      </c>
      <c r="C28" s="84" t="s">
        <v>410</v>
      </c>
      <c r="D28" s="74" t="s">
        <v>477</v>
      </c>
      <c r="E28" s="85" t="s">
        <v>43</v>
      </c>
      <c r="F28" s="86">
        <v>1</v>
      </c>
      <c r="G28" s="86">
        <v>2</v>
      </c>
      <c r="H28" s="86">
        <v>62</v>
      </c>
      <c r="I28" s="86">
        <v>99</v>
      </c>
      <c r="J28" s="86">
        <v>100</v>
      </c>
      <c r="K28" s="86">
        <v>122</v>
      </c>
      <c r="L28" s="86">
        <v>133</v>
      </c>
      <c r="M28" s="86">
        <v>145</v>
      </c>
      <c r="N28" s="86">
        <v>172</v>
      </c>
      <c r="O28" s="86">
        <v>182</v>
      </c>
      <c r="P28" s="86">
        <v>241</v>
      </c>
      <c r="Q28" s="86">
        <v>49</v>
      </c>
      <c r="R28" s="86">
        <v>98</v>
      </c>
      <c r="S28" s="86">
        <v>113</v>
      </c>
      <c r="T28" s="86">
        <v>170</v>
      </c>
      <c r="U28" s="75"/>
      <c r="V28" s="116">
        <f>IF($F28=""," ",VLOOKUP($F28,'rennerstabel'!F:I,4,FALSE))*2</f>
        <v>216</v>
      </c>
      <c r="W28" s="73">
        <f>IF($G28=""," ",VLOOKUP($G28,'rennerstabel'!F:I,4,FALSE))</f>
        <v>314</v>
      </c>
      <c r="X28" s="73">
        <f>IF($H28=""," ",VLOOKUP($H28,'rennerstabel'!F:I,4,FALSE))</f>
        <v>90</v>
      </c>
      <c r="Y28" s="73">
        <f>IF($I28=""," ",VLOOKUP($I28,'rennerstabel'!F:I,4,FALSE))</f>
        <v>0</v>
      </c>
      <c r="Z28" s="73">
        <f>IF($J28=""," ",VLOOKUP($J28,'rennerstabel'!F:I,4,FALSE))</f>
        <v>0</v>
      </c>
      <c r="AA28" s="73">
        <f>IF($K28=""," ",VLOOKUP($K28,'rennerstabel'!F:I,4,FALSE))</f>
        <v>14</v>
      </c>
      <c r="AB28" s="73">
        <f>IF($L28=""," ",VLOOKUP($L28,'rennerstabel'!F:I,4,FALSE))</f>
        <v>339</v>
      </c>
      <c r="AC28" s="73">
        <f>IF($M28=""," ",VLOOKUP($M28,'rennerstabel'!F:I,4,FALSE))</f>
        <v>130</v>
      </c>
      <c r="AD28" s="73">
        <f>IF($N28=""," ",VLOOKUP($N28,'rennerstabel'!F:I,4,FALSE))</f>
        <v>0</v>
      </c>
      <c r="AE28" s="73">
        <f>IF($O28=""," ",VLOOKUP($O28,'rennerstabel'!F:I,4,FALSE))</f>
        <v>316</v>
      </c>
      <c r="AF28" s="73">
        <f>IF($P28=""," ",VLOOKUP($P28,'rennerstabel'!F:I,4,FALSE))</f>
        <v>117</v>
      </c>
      <c r="AG28" s="73">
        <f>IF($Q28=""," ",VLOOKUP($Q28,'rennerstabel'!F:I,4,FALSE))</f>
        <v>0</v>
      </c>
      <c r="AH28" s="73">
        <f>IF($R28=""," ",VLOOKUP($R28,'rennerstabel'!F:I,4,FALSE))</f>
        <v>94</v>
      </c>
      <c r="AI28" s="73">
        <f>IF($S28=""," ",VLOOKUP($S28,'rennerstabel'!F:I,4,FALSE))</f>
        <v>0</v>
      </c>
      <c r="AJ28" s="73">
        <f>IF($T28=""," ",VLOOKUP($T28,'rennerstabel'!F:I,4,FALSE))</f>
        <v>148</v>
      </c>
      <c r="AK28" s="72">
        <f t="shared" si="3"/>
        <v>1778</v>
      </c>
      <c r="AL28" s="2" t="str">
        <f>CONCATENATE(deelnemers[[#This Row],[Deelname nr :]]," - ",deelnemers[[#This Row],[Deelnemer :]])</f>
        <v>27 - Alex R.</v>
      </c>
      <c r="AM28" s="2" t="s">
        <v>470</v>
      </c>
    </row>
    <row r="29" spans="1:39">
      <c r="A29" s="23">
        <v>28</v>
      </c>
      <c r="B29" s="74" t="s">
        <v>414</v>
      </c>
      <c r="C29" s="84" t="s">
        <v>393</v>
      </c>
      <c r="D29" s="74" t="s">
        <v>473</v>
      </c>
      <c r="E29" s="75" t="s">
        <v>43</v>
      </c>
      <c r="F29" s="75">
        <v>145</v>
      </c>
      <c r="G29" s="75">
        <v>1</v>
      </c>
      <c r="H29" s="75">
        <v>182</v>
      </c>
      <c r="I29" s="75">
        <v>133</v>
      </c>
      <c r="J29" s="75">
        <v>115</v>
      </c>
      <c r="K29" s="75">
        <v>37</v>
      </c>
      <c r="L29" s="75">
        <v>38</v>
      </c>
      <c r="M29" s="75">
        <v>229</v>
      </c>
      <c r="N29" s="75">
        <v>230</v>
      </c>
      <c r="O29" s="75">
        <v>99</v>
      </c>
      <c r="P29" s="75">
        <v>62</v>
      </c>
      <c r="Q29" s="75">
        <v>98</v>
      </c>
      <c r="R29" s="75">
        <v>109</v>
      </c>
      <c r="S29" s="75">
        <v>121</v>
      </c>
      <c r="T29" s="75">
        <v>128</v>
      </c>
      <c r="U29" s="75"/>
      <c r="V29" s="116">
        <f>IF($F29=""," ",VLOOKUP($F29,'rennerstabel'!F:I,4,FALSE))*2</f>
        <v>260</v>
      </c>
      <c r="W29" s="73">
        <f>IF($G29=""," ",VLOOKUP($G29,'rennerstabel'!F:I,4,FALSE))</f>
        <v>108</v>
      </c>
      <c r="X29" s="73">
        <f>IF($H29=""," ",VLOOKUP($H29,'rennerstabel'!F:I,4,FALSE))</f>
        <v>316</v>
      </c>
      <c r="Y29" s="73">
        <f>IF($I29=""," ",VLOOKUP($I29,'rennerstabel'!F:I,4,FALSE))</f>
        <v>339</v>
      </c>
      <c r="Z29" s="73">
        <f>IF($J29=""," ",VLOOKUP($J29,'rennerstabel'!F:I,4,FALSE))</f>
        <v>0</v>
      </c>
      <c r="AA29" s="73">
        <f>IF($K29=""," ",VLOOKUP($K29,'rennerstabel'!F:I,4,FALSE))</f>
        <v>88</v>
      </c>
      <c r="AB29" s="73">
        <f>IF($L29=""," ",VLOOKUP($L29,'rennerstabel'!F:I,4,FALSE))</f>
        <v>0</v>
      </c>
      <c r="AC29" s="73">
        <f>IF($M29=""," ",VLOOKUP($M29,'rennerstabel'!F:I,4,FALSE))</f>
        <v>74</v>
      </c>
      <c r="AD29" s="73">
        <f>IF($N29=""," ",VLOOKUP($N29,'rennerstabel'!F:I,4,FALSE))</f>
        <v>21</v>
      </c>
      <c r="AE29" s="73">
        <f>IF($O29=""," ",VLOOKUP($O29,'rennerstabel'!F:I,4,FALSE))</f>
        <v>0</v>
      </c>
      <c r="AF29" s="73">
        <f>IF($P29=""," ",VLOOKUP($P29,'rennerstabel'!F:I,4,FALSE))</f>
        <v>90</v>
      </c>
      <c r="AG29" s="73">
        <f>IF($Q29=""," ",VLOOKUP($Q29,'rennerstabel'!F:I,4,FALSE))</f>
        <v>94</v>
      </c>
      <c r="AH29" s="73">
        <f>IF($R29=""," ",VLOOKUP($R29,'rennerstabel'!F:I,4,FALSE))</f>
        <v>195</v>
      </c>
      <c r="AI29" s="73">
        <f>IF($S29=""," ",VLOOKUP($S29,'rennerstabel'!F:I,4,FALSE))</f>
        <v>115</v>
      </c>
      <c r="AJ29" s="73">
        <f>IF($T29=""," ",VLOOKUP($T29,'rennerstabel'!F:I,4,FALSE))</f>
        <v>0</v>
      </c>
      <c r="AK29" s="72">
        <f t="shared" si="3"/>
        <v>1700</v>
      </c>
      <c r="AL29" s="2" t="str">
        <f>CONCATENATE(deelnemers[[#This Row],[Deelname nr :]]," - ",deelnemers[[#This Row],[Deelnemer :]])</f>
        <v>28 - Daan, Danielson</v>
      </c>
      <c r="AM29" s="2" t="s">
        <v>470</v>
      </c>
    </row>
    <row r="30" spans="1:39">
      <c r="A30" s="23">
        <v>29</v>
      </c>
      <c r="B30" s="84" t="s">
        <v>415</v>
      </c>
      <c r="C30" s="84" t="s">
        <v>393</v>
      </c>
      <c r="D30" s="74" t="s">
        <v>473</v>
      </c>
      <c r="E30" s="75" t="s">
        <v>43</v>
      </c>
      <c r="F30" s="75">
        <v>145</v>
      </c>
      <c r="G30" s="75">
        <v>25</v>
      </c>
      <c r="H30" s="75">
        <v>61</v>
      </c>
      <c r="I30" s="75">
        <v>182</v>
      </c>
      <c r="J30" s="75">
        <v>2</v>
      </c>
      <c r="K30" s="75">
        <v>98</v>
      </c>
      <c r="L30" s="75">
        <v>100</v>
      </c>
      <c r="M30" s="75">
        <v>109</v>
      </c>
      <c r="N30" s="75">
        <v>158</v>
      </c>
      <c r="O30" s="75">
        <v>231</v>
      </c>
      <c r="P30" s="75">
        <v>193</v>
      </c>
      <c r="Q30" s="75">
        <v>172</v>
      </c>
      <c r="R30" s="75">
        <v>229</v>
      </c>
      <c r="S30" s="75">
        <v>73</v>
      </c>
      <c r="T30" s="75">
        <v>1</v>
      </c>
      <c r="U30" s="75"/>
      <c r="V30" s="116">
        <f>IF($F30=""," ",VLOOKUP($F30,'rennerstabel'!F:I,4,FALSE))*2</f>
        <v>260</v>
      </c>
      <c r="W30" s="73">
        <f>IF($G30=""," ",VLOOKUP($G30,'rennerstabel'!F:I,4,FALSE))</f>
        <v>0</v>
      </c>
      <c r="X30" s="73">
        <f>IF($H30=""," ",VLOOKUP($H30,'rennerstabel'!F:I,4,FALSE))</f>
        <v>81</v>
      </c>
      <c r="Y30" s="73">
        <f>IF($I30=""," ",VLOOKUP($I30,'rennerstabel'!F:I,4,FALSE))</f>
        <v>316</v>
      </c>
      <c r="Z30" s="73">
        <f>IF($J30=""," ",VLOOKUP($J30,'rennerstabel'!F:I,4,FALSE))</f>
        <v>314</v>
      </c>
      <c r="AA30" s="73">
        <f>IF($K30=""," ",VLOOKUP($K30,'rennerstabel'!F:I,4,FALSE))</f>
        <v>94</v>
      </c>
      <c r="AB30" s="73">
        <f>IF($L30=""," ",VLOOKUP($L30,'rennerstabel'!F:I,4,FALSE))</f>
        <v>0</v>
      </c>
      <c r="AC30" s="73">
        <f>IF($M30=""," ",VLOOKUP($M30,'rennerstabel'!F:I,4,FALSE))</f>
        <v>195</v>
      </c>
      <c r="AD30" s="73">
        <f>IF($N30=""," ",VLOOKUP($N30,'rennerstabel'!F:I,4,FALSE))</f>
        <v>0</v>
      </c>
      <c r="AE30" s="73">
        <f>IF($O30=""," ",VLOOKUP($O30,'rennerstabel'!F:I,4,FALSE))</f>
        <v>74</v>
      </c>
      <c r="AF30" s="73">
        <f>IF($P30=""," ",VLOOKUP($P30,'rennerstabel'!F:I,4,FALSE))</f>
        <v>74</v>
      </c>
      <c r="AG30" s="73">
        <f>IF($Q30=""," ",VLOOKUP($Q30,'rennerstabel'!F:I,4,FALSE))</f>
        <v>0</v>
      </c>
      <c r="AH30" s="73">
        <f>IF($R30=""," ",VLOOKUP($R30,'rennerstabel'!F:I,4,FALSE))</f>
        <v>74</v>
      </c>
      <c r="AI30" s="73">
        <f>IF($S30=""," ",VLOOKUP($S30,'rennerstabel'!F:I,4,FALSE))</f>
        <v>0</v>
      </c>
      <c r="AJ30" s="73">
        <f>IF($T30=""," ",VLOOKUP($T30,'rennerstabel'!F:I,4,FALSE))</f>
        <v>108</v>
      </c>
      <c r="AK30" s="72">
        <f t="shared" si="3"/>
        <v>1590</v>
      </c>
      <c r="AL30" s="2" t="str">
        <f>CONCATENATE(deelnemers[[#This Row],[Deelname nr :]]," - ",deelnemers[[#This Row],[Deelnemer :]])</f>
        <v>29 - Patricia U.</v>
      </c>
      <c r="AM30" s="2" t="s">
        <v>470</v>
      </c>
    </row>
    <row r="31" spans="1:39">
      <c r="A31" s="23">
        <v>30</v>
      </c>
      <c r="B31" s="84" t="s">
        <v>417</v>
      </c>
      <c r="C31" s="84" t="s">
        <v>416</v>
      </c>
      <c r="D31" s="74" t="s">
        <v>473</v>
      </c>
      <c r="E31" s="75" t="s">
        <v>43</v>
      </c>
      <c r="F31" s="75">
        <v>145</v>
      </c>
      <c r="G31" s="75">
        <v>231</v>
      </c>
      <c r="H31" s="75">
        <v>229</v>
      </c>
      <c r="I31" s="75">
        <v>241</v>
      </c>
      <c r="J31" s="75">
        <v>1</v>
      </c>
      <c r="K31" s="75">
        <v>2</v>
      </c>
      <c r="L31" s="75">
        <v>13</v>
      </c>
      <c r="M31" s="75">
        <v>25</v>
      </c>
      <c r="N31" s="75">
        <v>61</v>
      </c>
      <c r="O31" s="75">
        <v>73</v>
      </c>
      <c r="P31" s="75">
        <v>97</v>
      </c>
      <c r="Q31" s="75">
        <v>98</v>
      </c>
      <c r="R31" s="75">
        <v>99</v>
      </c>
      <c r="S31" s="75">
        <v>85</v>
      </c>
      <c r="T31" s="75">
        <v>62</v>
      </c>
      <c r="U31" s="75"/>
      <c r="V31" s="116">
        <f>IF($F31=""," ",VLOOKUP($F31,'rennerstabel'!F:I,4,FALSE))*2</f>
        <v>260</v>
      </c>
      <c r="W31" s="73">
        <f>IF($G31=""," ",VLOOKUP($G31,'rennerstabel'!F:I,4,FALSE))</f>
        <v>74</v>
      </c>
      <c r="X31" s="73">
        <f>IF($H31=""," ",VLOOKUP($H31,'rennerstabel'!F:I,4,FALSE))</f>
        <v>74</v>
      </c>
      <c r="Y31" s="73">
        <f>IF($I31=""," ",VLOOKUP($I31,'rennerstabel'!F:I,4,FALSE))</f>
        <v>117</v>
      </c>
      <c r="Z31" s="73">
        <f>IF($J31=""," ",VLOOKUP($J31,'rennerstabel'!F:I,4,FALSE))</f>
        <v>108</v>
      </c>
      <c r="AA31" s="73">
        <f>IF($K31=""," ",VLOOKUP($K31,'rennerstabel'!F:I,4,FALSE))</f>
        <v>314</v>
      </c>
      <c r="AB31" s="73">
        <f>IF($L31=""," ",VLOOKUP($L31,'rennerstabel'!F:I,4,FALSE))</f>
        <v>0</v>
      </c>
      <c r="AC31" s="73">
        <f>IF($M31=""," ",VLOOKUP($M31,'rennerstabel'!F:I,4,FALSE))</f>
        <v>0</v>
      </c>
      <c r="AD31" s="73">
        <f>IF($N31=""," ",VLOOKUP($N31,'rennerstabel'!F:I,4,FALSE))</f>
        <v>81</v>
      </c>
      <c r="AE31" s="73">
        <f>IF($O31=""," ",VLOOKUP($O31,'rennerstabel'!F:I,4,FALSE))</f>
        <v>0</v>
      </c>
      <c r="AF31" s="73">
        <f>IF($P31=""," ",VLOOKUP($P31,'rennerstabel'!F:I,4,FALSE))</f>
        <v>51</v>
      </c>
      <c r="AG31" s="73">
        <f>IF($Q31=""," ",VLOOKUP($Q31,'rennerstabel'!F:I,4,FALSE))</f>
        <v>94</v>
      </c>
      <c r="AH31" s="73">
        <f>IF($R31=""," ",VLOOKUP($R31,'rennerstabel'!F:I,4,FALSE))</f>
        <v>0</v>
      </c>
      <c r="AI31" s="73">
        <f>IF($S31=""," ",VLOOKUP($S31,'rennerstabel'!F:I,4,FALSE))</f>
        <v>59</v>
      </c>
      <c r="AJ31" s="73">
        <f>IF($T31=""," ",VLOOKUP($T31,'rennerstabel'!F:I,4,FALSE))</f>
        <v>90</v>
      </c>
      <c r="AK31" s="72">
        <f t="shared" si="3"/>
        <v>1322</v>
      </c>
      <c r="AL31" s="2" t="str">
        <f>CONCATENATE(deelnemers[[#This Row],[Deelname nr :]]," - ",deelnemers[[#This Row],[Deelnemer :]])</f>
        <v>30 - Peter van der M.</v>
      </c>
      <c r="AM31" s="2" t="s">
        <v>470</v>
      </c>
    </row>
    <row r="32" spans="1:39">
      <c r="A32" s="70">
        <v>31</v>
      </c>
      <c r="B32" s="71" t="s">
        <v>418</v>
      </c>
      <c r="C32" s="71" t="s">
        <v>393</v>
      </c>
      <c r="D32" s="71" t="s">
        <v>475</v>
      </c>
      <c r="E32" s="85" t="s">
        <v>43</v>
      </c>
      <c r="F32" s="85">
        <v>62</v>
      </c>
      <c r="G32" s="85">
        <v>1</v>
      </c>
      <c r="H32" s="85">
        <v>3</v>
      </c>
      <c r="I32" s="85">
        <v>7</v>
      </c>
      <c r="J32" s="85">
        <v>10</v>
      </c>
      <c r="K32" s="85">
        <v>16</v>
      </c>
      <c r="L32" s="85">
        <v>78</v>
      </c>
      <c r="M32" s="85">
        <v>98</v>
      </c>
      <c r="N32" s="85">
        <v>115</v>
      </c>
      <c r="O32" s="85">
        <v>123</v>
      </c>
      <c r="P32" s="85">
        <v>124</v>
      </c>
      <c r="Q32" s="85">
        <v>25</v>
      </c>
      <c r="R32" s="85">
        <v>70</v>
      </c>
      <c r="S32" s="85">
        <v>73</v>
      </c>
      <c r="T32" s="85">
        <v>112</v>
      </c>
      <c r="U32" s="85"/>
      <c r="V32" s="116">
        <f>IF($F32=""," ",VLOOKUP($F32,'rennerstabel'!F:I,4,FALSE))*2</f>
        <v>180</v>
      </c>
      <c r="W32" s="73">
        <f>IF($G32=""," ",VLOOKUP($G32,'rennerstabel'!F:I,4,FALSE))</f>
        <v>108</v>
      </c>
      <c r="X32" s="73">
        <f>IF($H32=""," ",VLOOKUP($H32,'rennerstabel'!F:I,4,FALSE))</f>
        <v>0</v>
      </c>
      <c r="Y32" s="73">
        <f>IF($I32=""," ",VLOOKUP($I32,'rennerstabel'!F:I,4,FALSE))</f>
        <v>0</v>
      </c>
      <c r="Z32" s="73">
        <f>IF($J32=""," ",VLOOKUP($J32,'rennerstabel'!F:I,4,FALSE))</f>
        <v>0</v>
      </c>
      <c r="AA32" s="73">
        <f>IF($K32=""," ",VLOOKUP($K32,'rennerstabel'!F:I,4,FALSE))</f>
        <v>0</v>
      </c>
      <c r="AB32" s="73">
        <f>IF($L32=""," ",VLOOKUP($L32,'rennerstabel'!F:I,4,FALSE))</f>
        <v>0</v>
      </c>
      <c r="AC32" s="73">
        <f>IF($M32=""," ",VLOOKUP($M32,'rennerstabel'!F:I,4,FALSE))</f>
        <v>94</v>
      </c>
      <c r="AD32" s="73">
        <f>IF($N32=""," ",VLOOKUP($N32,'rennerstabel'!F:I,4,FALSE))</f>
        <v>0</v>
      </c>
      <c r="AE32" s="73">
        <f>IF($O32=""," ",VLOOKUP($O32,'rennerstabel'!F:I,4,FALSE))</f>
        <v>10</v>
      </c>
      <c r="AF32" s="73">
        <f>IF($P32=""," ",VLOOKUP($P32,'rennerstabel'!F:I,4,FALSE))</f>
        <v>0</v>
      </c>
      <c r="AG32" s="73">
        <f>IF($Q32=""," ",VLOOKUP($Q32,'rennerstabel'!F:I,4,FALSE))</f>
        <v>0</v>
      </c>
      <c r="AH32" s="73">
        <f>IF($R32=""," ",VLOOKUP($R32,'rennerstabel'!F:I,4,FALSE))</f>
        <v>0</v>
      </c>
      <c r="AI32" s="73">
        <f>IF($S32=""," ",VLOOKUP($S32,'rennerstabel'!F:I,4,FALSE))</f>
        <v>0</v>
      </c>
      <c r="AJ32" s="73">
        <f>IF($T32=""," ",VLOOKUP($T32,'rennerstabel'!F:I,4,FALSE))</f>
        <v>61</v>
      </c>
      <c r="AK32" s="72">
        <f t="shared" ref="AK32:AK48" si="4">SUM(V32:AJ32)</f>
        <v>453</v>
      </c>
      <c r="AL32" s="2" t="str">
        <f>CONCATENATE(deelnemers[[#This Row],[Deelname nr :]]," - ",deelnemers[[#This Row],[Deelnemer :]])</f>
        <v>31 - Louis B.</v>
      </c>
      <c r="AM32" s="2" t="s">
        <v>470</v>
      </c>
    </row>
    <row r="33" spans="1:39">
      <c r="A33" s="70">
        <v>32</v>
      </c>
      <c r="B33" s="71" t="s">
        <v>421</v>
      </c>
      <c r="C33" s="71" t="s">
        <v>393</v>
      </c>
      <c r="D33" s="71" t="s">
        <v>471</v>
      </c>
      <c r="E33" s="85" t="s">
        <v>43</v>
      </c>
      <c r="F33" s="85">
        <v>145</v>
      </c>
      <c r="G33" s="85">
        <v>2</v>
      </c>
      <c r="H33" s="85">
        <v>98</v>
      </c>
      <c r="I33" s="85">
        <v>100</v>
      </c>
      <c r="J33" s="85">
        <v>1</v>
      </c>
      <c r="K33" s="85">
        <v>133</v>
      </c>
      <c r="L33" s="85">
        <v>181</v>
      </c>
      <c r="M33" s="85">
        <v>182</v>
      </c>
      <c r="N33" s="85">
        <v>49</v>
      </c>
      <c r="O33" s="85">
        <v>193</v>
      </c>
      <c r="P33" s="85">
        <v>134</v>
      </c>
      <c r="Q33" s="85">
        <v>172</v>
      </c>
      <c r="R33" s="85">
        <v>121</v>
      </c>
      <c r="S33" s="85">
        <v>170</v>
      </c>
      <c r="T33" s="85">
        <v>38</v>
      </c>
      <c r="U33" s="85"/>
      <c r="V33" s="116">
        <f>IF($F33=""," ",VLOOKUP($F33,'rennerstabel'!F:I,4,FALSE))*2</f>
        <v>260</v>
      </c>
      <c r="W33" s="73">
        <f>IF($G33=""," ",VLOOKUP($G33,'rennerstabel'!F:I,4,FALSE))</f>
        <v>314</v>
      </c>
      <c r="X33" s="73">
        <f>IF($H33=""," ",VLOOKUP($H33,'rennerstabel'!F:I,4,FALSE))</f>
        <v>94</v>
      </c>
      <c r="Y33" s="73">
        <f>IF($I33=""," ",VLOOKUP($I33,'rennerstabel'!F:I,4,FALSE))</f>
        <v>0</v>
      </c>
      <c r="Z33" s="73">
        <f>IF($J33=""," ",VLOOKUP($J33,'rennerstabel'!F:I,4,FALSE))</f>
        <v>108</v>
      </c>
      <c r="AA33" s="73">
        <f>IF($K33=""," ",VLOOKUP($K33,'rennerstabel'!F:I,4,FALSE))</f>
        <v>339</v>
      </c>
      <c r="AB33" s="73">
        <f>IF($L33=""," ",VLOOKUP($L33,'rennerstabel'!F:I,4,FALSE))</f>
        <v>231</v>
      </c>
      <c r="AC33" s="73">
        <f>IF($M33=""," ",VLOOKUP($M33,'rennerstabel'!F:I,4,FALSE))</f>
        <v>316</v>
      </c>
      <c r="AD33" s="73">
        <f>IF($N33=""," ",VLOOKUP($N33,'rennerstabel'!F:I,4,FALSE))</f>
        <v>0</v>
      </c>
      <c r="AE33" s="73">
        <f>IF($O33=""," ",VLOOKUP($O33,'rennerstabel'!F:I,4,FALSE))</f>
        <v>74</v>
      </c>
      <c r="AF33" s="73">
        <f>IF($P33=""," ",VLOOKUP($P33,'rennerstabel'!F:I,4,FALSE))</f>
        <v>54</v>
      </c>
      <c r="AG33" s="73">
        <f>IF($Q33=""," ",VLOOKUP($Q33,'rennerstabel'!F:I,4,FALSE))</f>
        <v>0</v>
      </c>
      <c r="AH33" s="73">
        <f>IF($R33=""," ",VLOOKUP($R33,'rennerstabel'!F:I,4,FALSE))</f>
        <v>115</v>
      </c>
      <c r="AI33" s="73">
        <f>IF($S33=""," ",VLOOKUP($S33,'rennerstabel'!F:I,4,FALSE))</f>
        <v>148</v>
      </c>
      <c r="AJ33" s="73">
        <f>IF($T33=""," ",VLOOKUP($T33,'rennerstabel'!F:I,4,FALSE))</f>
        <v>0</v>
      </c>
      <c r="AK33" s="72">
        <f t="shared" si="4"/>
        <v>2053</v>
      </c>
      <c r="AL33" s="73" t="str">
        <f>CONCATENATE(deelnemers[[#This Row],[Deelname nr :]]," - ",deelnemers[[#This Row],[Deelnemer :]])</f>
        <v>32 - Richie Richmond</v>
      </c>
      <c r="AM33" s="2"/>
    </row>
    <row r="34" spans="1:39">
      <c r="A34" s="70">
        <v>33</v>
      </c>
      <c r="B34" s="71" t="s">
        <v>422</v>
      </c>
      <c r="C34" s="71" t="s">
        <v>393</v>
      </c>
      <c r="D34" s="71" t="s">
        <v>243</v>
      </c>
      <c r="E34" s="85" t="s">
        <v>43</v>
      </c>
      <c r="F34" s="85">
        <v>1</v>
      </c>
      <c r="G34" s="85">
        <v>2</v>
      </c>
      <c r="H34" s="85">
        <v>5</v>
      </c>
      <c r="I34" s="85">
        <v>62</v>
      </c>
      <c r="J34" s="85">
        <v>85</v>
      </c>
      <c r="K34" s="85">
        <v>25</v>
      </c>
      <c r="L34" s="85">
        <v>109</v>
      </c>
      <c r="M34" s="85">
        <v>133</v>
      </c>
      <c r="N34" s="85">
        <v>145</v>
      </c>
      <c r="O34" s="85">
        <v>170</v>
      </c>
      <c r="P34" s="85">
        <v>181</v>
      </c>
      <c r="Q34" s="85">
        <v>182</v>
      </c>
      <c r="R34" s="85">
        <v>193</v>
      </c>
      <c r="S34" s="85">
        <v>231</v>
      </c>
      <c r="T34" s="85">
        <v>241</v>
      </c>
      <c r="U34" s="85"/>
      <c r="V34" s="116">
        <f>IF($F34=""," ",VLOOKUP($F34,'rennerstabel'!F:I,4,FALSE))*2</f>
        <v>216</v>
      </c>
      <c r="W34" s="73">
        <f>IF($G34=""," ",VLOOKUP($G34,'rennerstabel'!F:I,4,FALSE))</f>
        <v>314</v>
      </c>
      <c r="X34" s="73">
        <f>IF($H34=""," ",VLOOKUP($H34,'rennerstabel'!F:I,4,FALSE))</f>
        <v>39</v>
      </c>
      <c r="Y34" s="73">
        <f>IF($I34=""," ",VLOOKUP($I34,'rennerstabel'!F:I,4,FALSE))</f>
        <v>90</v>
      </c>
      <c r="Z34" s="73">
        <f>IF($J34=""," ",VLOOKUP($J34,'rennerstabel'!F:I,4,FALSE))</f>
        <v>59</v>
      </c>
      <c r="AA34" s="73">
        <f>IF($K34=""," ",VLOOKUP($K34,'rennerstabel'!F:I,4,FALSE))</f>
        <v>0</v>
      </c>
      <c r="AB34" s="73">
        <f>IF($L34=""," ",VLOOKUP($L34,'rennerstabel'!F:I,4,FALSE))</f>
        <v>195</v>
      </c>
      <c r="AC34" s="73">
        <f>IF($M34=""," ",VLOOKUP($M34,'rennerstabel'!F:I,4,FALSE))</f>
        <v>339</v>
      </c>
      <c r="AD34" s="73">
        <f>IF($N34=""," ",VLOOKUP($N34,'rennerstabel'!F:I,4,FALSE))</f>
        <v>130</v>
      </c>
      <c r="AE34" s="73">
        <f>IF($O34=""," ",VLOOKUP($O34,'rennerstabel'!F:I,4,FALSE))</f>
        <v>148</v>
      </c>
      <c r="AF34" s="73">
        <f>IF($P34=""," ",VLOOKUP($P34,'rennerstabel'!F:I,4,FALSE))</f>
        <v>231</v>
      </c>
      <c r="AG34" s="73">
        <f>IF($Q34=""," ",VLOOKUP($Q34,'rennerstabel'!F:I,4,FALSE))</f>
        <v>316</v>
      </c>
      <c r="AH34" s="73">
        <f>IF($R34=""," ",VLOOKUP($R34,'rennerstabel'!F:I,4,FALSE))</f>
        <v>74</v>
      </c>
      <c r="AI34" s="73">
        <f>IF($S34=""," ",VLOOKUP($S34,'rennerstabel'!F:I,4,FALSE))</f>
        <v>74</v>
      </c>
      <c r="AJ34" s="73">
        <f>IF($T34=""," ",VLOOKUP($T34,'rennerstabel'!F:I,4,FALSE))</f>
        <v>117</v>
      </c>
      <c r="AK34" s="72">
        <f t="shared" si="4"/>
        <v>2342</v>
      </c>
      <c r="AL34" s="73" t="str">
        <f>CONCATENATE(deelnemers[[#This Row],[Deelname nr :]]," - ",deelnemers[[#This Row],[Deelnemer :]])</f>
        <v>33 - René K.</v>
      </c>
      <c r="AM34" s="2" t="s">
        <v>470</v>
      </c>
    </row>
    <row r="35" spans="1:39">
      <c r="A35" s="70">
        <v>34</v>
      </c>
      <c r="B35" s="71" t="s">
        <v>435</v>
      </c>
      <c r="C35" s="71" t="s">
        <v>436</v>
      </c>
      <c r="D35" s="71" t="s">
        <v>243</v>
      </c>
      <c r="E35" s="85" t="s">
        <v>43</v>
      </c>
      <c r="F35" s="85">
        <v>133</v>
      </c>
      <c r="G35" s="85">
        <v>1</v>
      </c>
      <c r="H35" s="85">
        <v>2</v>
      </c>
      <c r="I35" s="85">
        <v>51</v>
      </c>
      <c r="J35" s="85">
        <v>61</v>
      </c>
      <c r="K35" s="85">
        <v>62</v>
      </c>
      <c r="L35" s="85">
        <v>99</v>
      </c>
      <c r="M35" s="85">
        <v>100</v>
      </c>
      <c r="N35" s="85">
        <v>109</v>
      </c>
      <c r="O35" s="85">
        <v>122</v>
      </c>
      <c r="P35" s="85">
        <v>123</v>
      </c>
      <c r="Q35" s="85">
        <v>145</v>
      </c>
      <c r="R35" s="85">
        <v>172</v>
      </c>
      <c r="S35" s="85">
        <v>181</v>
      </c>
      <c r="T35" s="85">
        <v>182</v>
      </c>
      <c r="U35" s="85"/>
      <c r="V35" s="116">
        <f>IF($F35=""," ",VLOOKUP($F35,'rennerstabel'!F:I,4,FALSE))*2</f>
        <v>678</v>
      </c>
      <c r="W35" s="73">
        <f>IF($G35=""," ",VLOOKUP($G35,'rennerstabel'!F:I,4,FALSE))</f>
        <v>108</v>
      </c>
      <c r="X35" s="73">
        <f>IF($H35=""," ",VLOOKUP($H35,'rennerstabel'!F:I,4,FALSE))</f>
        <v>314</v>
      </c>
      <c r="Y35" s="73">
        <f>IF($I35=""," ",VLOOKUP($I35,'rennerstabel'!F:I,4,FALSE))</f>
        <v>15</v>
      </c>
      <c r="Z35" s="73">
        <f>IF($J35=""," ",VLOOKUP($J35,'rennerstabel'!F:I,4,FALSE))</f>
        <v>81</v>
      </c>
      <c r="AA35" s="73">
        <f>IF($K35=""," ",VLOOKUP($K35,'rennerstabel'!F:I,4,FALSE))</f>
        <v>90</v>
      </c>
      <c r="AB35" s="73">
        <f>IF($L35=""," ",VLOOKUP($L35,'rennerstabel'!F:I,4,FALSE))</f>
        <v>0</v>
      </c>
      <c r="AC35" s="73">
        <f>IF($M35=""," ",VLOOKUP($M35,'rennerstabel'!F:I,4,FALSE))</f>
        <v>0</v>
      </c>
      <c r="AD35" s="73">
        <f>IF($N35=""," ",VLOOKUP($N35,'rennerstabel'!F:I,4,FALSE))</f>
        <v>195</v>
      </c>
      <c r="AE35" s="73">
        <f>IF($O35=""," ",VLOOKUP($O35,'rennerstabel'!F:I,4,FALSE))</f>
        <v>14</v>
      </c>
      <c r="AF35" s="73">
        <f>IF($P35=""," ",VLOOKUP($P35,'rennerstabel'!F:I,4,FALSE))</f>
        <v>10</v>
      </c>
      <c r="AG35" s="73">
        <f>IF($Q35=""," ",VLOOKUP($Q35,'rennerstabel'!F:I,4,FALSE))</f>
        <v>130</v>
      </c>
      <c r="AH35" s="73">
        <f>IF($R35=""," ",VLOOKUP($R35,'rennerstabel'!F:I,4,FALSE))</f>
        <v>0</v>
      </c>
      <c r="AI35" s="73">
        <f>IF($S35=""," ",VLOOKUP($S35,'rennerstabel'!F:I,4,FALSE))</f>
        <v>231</v>
      </c>
      <c r="AJ35" s="73">
        <f>IF($T35=""," ",VLOOKUP($T35,'rennerstabel'!F:I,4,FALSE))</f>
        <v>316</v>
      </c>
      <c r="AK35" s="72">
        <f t="shared" si="4"/>
        <v>2182</v>
      </c>
      <c r="AL35" s="73" t="str">
        <f>CONCATENATE(deelnemers[[#This Row],[Deelname nr :]]," - ",deelnemers[[#This Row],[Deelnemer :]])</f>
        <v>34 - Gerrit T.</v>
      </c>
      <c r="AM35" s="2" t="s">
        <v>470</v>
      </c>
    </row>
    <row r="36" spans="1:39">
      <c r="A36" s="70">
        <v>35</v>
      </c>
      <c r="B36" s="84" t="s">
        <v>423</v>
      </c>
      <c r="C36" s="84" t="s">
        <v>393</v>
      </c>
      <c r="D36" s="84" t="s">
        <v>473</v>
      </c>
      <c r="E36" s="85" t="s">
        <v>43</v>
      </c>
      <c r="F36" s="85">
        <v>1</v>
      </c>
      <c r="G36" s="85">
        <v>182</v>
      </c>
      <c r="H36" s="85">
        <v>133</v>
      </c>
      <c r="I36" s="85">
        <v>100</v>
      </c>
      <c r="J36" s="85">
        <v>123</v>
      </c>
      <c r="K36" s="85">
        <v>134</v>
      </c>
      <c r="L36" s="85">
        <v>145</v>
      </c>
      <c r="M36" s="85">
        <v>229</v>
      </c>
      <c r="N36" s="85">
        <v>97</v>
      </c>
      <c r="O36" s="85">
        <v>14</v>
      </c>
      <c r="P36" s="85">
        <v>98</v>
      </c>
      <c r="Q36" s="85">
        <v>62</v>
      </c>
      <c r="R36" s="85">
        <v>172</v>
      </c>
      <c r="S36" s="85">
        <v>2</v>
      </c>
      <c r="T36" s="85">
        <v>109</v>
      </c>
      <c r="U36" s="85"/>
      <c r="V36" s="116">
        <f>IF($F36=""," ",VLOOKUP($F36,'rennerstabel'!F:I,4,FALSE))*2</f>
        <v>216</v>
      </c>
      <c r="W36" s="73">
        <f>IF($G36=""," ",VLOOKUP($G36,'rennerstabel'!F:I,4,FALSE))</f>
        <v>316</v>
      </c>
      <c r="X36" s="73">
        <f>IF($H36=""," ",VLOOKUP($H36,'rennerstabel'!F:I,4,FALSE))</f>
        <v>339</v>
      </c>
      <c r="Y36" s="73">
        <f>IF($I36=""," ",VLOOKUP($I36,'rennerstabel'!F:I,4,FALSE))</f>
        <v>0</v>
      </c>
      <c r="Z36" s="73">
        <f>IF($J36=""," ",VLOOKUP($J36,'rennerstabel'!F:I,4,FALSE))</f>
        <v>10</v>
      </c>
      <c r="AA36" s="73">
        <f>IF($K36=""," ",VLOOKUP($K36,'rennerstabel'!F:I,4,FALSE))</f>
        <v>54</v>
      </c>
      <c r="AB36" s="73">
        <f>IF($L36=""," ",VLOOKUP($L36,'rennerstabel'!F:I,4,FALSE))</f>
        <v>130</v>
      </c>
      <c r="AC36" s="73">
        <f>IF($M36=""," ",VLOOKUP($M36,'rennerstabel'!F:I,4,FALSE))</f>
        <v>74</v>
      </c>
      <c r="AD36" s="73">
        <f>IF($N36=""," ",VLOOKUP($N36,'rennerstabel'!F:I,4,FALSE))</f>
        <v>51</v>
      </c>
      <c r="AE36" s="73">
        <f>IF($O36=""," ",VLOOKUP($O36,'rennerstabel'!F:I,4,FALSE))</f>
        <v>165</v>
      </c>
      <c r="AF36" s="73">
        <f>IF($P36=""," ",VLOOKUP($P36,'rennerstabel'!F:I,4,FALSE))</f>
        <v>94</v>
      </c>
      <c r="AG36" s="73">
        <f>IF($Q36=""," ",VLOOKUP($Q36,'rennerstabel'!F:I,4,FALSE))</f>
        <v>90</v>
      </c>
      <c r="AH36" s="73">
        <f>IF($R36=""," ",VLOOKUP($R36,'rennerstabel'!F:I,4,FALSE))</f>
        <v>0</v>
      </c>
      <c r="AI36" s="73">
        <f>IF($S36=""," ",VLOOKUP($S36,'rennerstabel'!F:I,4,FALSE))</f>
        <v>314</v>
      </c>
      <c r="AJ36" s="73">
        <f>IF($T36=""," ",VLOOKUP($T36,'rennerstabel'!F:I,4,FALSE))</f>
        <v>195</v>
      </c>
      <c r="AK36" s="72">
        <f t="shared" si="4"/>
        <v>2048</v>
      </c>
      <c r="AL36" s="73" t="str">
        <f>CONCATENATE(deelnemers[[#This Row],[Deelname nr :]]," - ",deelnemers[[#This Row],[Deelnemer :]])</f>
        <v>35 - Hans V.</v>
      </c>
      <c r="AM36" s="2" t="s">
        <v>470</v>
      </c>
    </row>
    <row r="37" spans="1:39">
      <c r="A37" s="70">
        <v>36</v>
      </c>
      <c r="B37" s="84" t="s">
        <v>424</v>
      </c>
      <c r="C37" s="84" t="s">
        <v>393</v>
      </c>
      <c r="D37" s="84" t="s">
        <v>243</v>
      </c>
      <c r="E37" s="85" t="s">
        <v>43</v>
      </c>
      <c r="F37" s="85">
        <v>145</v>
      </c>
      <c r="G37" s="85">
        <v>182</v>
      </c>
      <c r="H37" s="85">
        <v>37</v>
      </c>
      <c r="I37" s="85">
        <v>1</v>
      </c>
      <c r="J37" s="85">
        <v>109</v>
      </c>
      <c r="K37" s="85">
        <v>2</v>
      </c>
      <c r="L37" s="85">
        <v>172</v>
      </c>
      <c r="M37" s="85">
        <v>138</v>
      </c>
      <c r="N37" s="85">
        <v>25</v>
      </c>
      <c r="O37" s="85">
        <v>61</v>
      </c>
      <c r="P37" s="85">
        <v>133</v>
      </c>
      <c r="Q37" s="85">
        <v>181</v>
      </c>
      <c r="R37" s="85">
        <v>98</v>
      </c>
      <c r="S37" s="85">
        <v>99</v>
      </c>
      <c r="T37" s="85">
        <v>62</v>
      </c>
      <c r="U37" s="85"/>
      <c r="V37" s="116">
        <f>IF($F37=""," ",VLOOKUP($F37,'rennerstabel'!F:I,4,FALSE))*2</f>
        <v>260</v>
      </c>
      <c r="W37" s="73">
        <f>IF($G37=""," ",VLOOKUP($G37,'rennerstabel'!F:I,4,FALSE))</f>
        <v>316</v>
      </c>
      <c r="X37" s="73">
        <f>IF($H37=""," ",VLOOKUP($H37,'rennerstabel'!F:I,4,FALSE))</f>
        <v>88</v>
      </c>
      <c r="Y37" s="73">
        <f>IF($I37=""," ",VLOOKUP($I37,'rennerstabel'!F:I,4,FALSE))</f>
        <v>108</v>
      </c>
      <c r="Z37" s="73">
        <f>IF($J37=""," ",VLOOKUP($J37,'rennerstabel'!F:I,4,FALSE))</f>
        <v>195</v>
      </c>
      <c r="AA37" s="73">
        <f>IF($K37=""," ",VLOOKUP($K37,'rennerstabel'!F:I,4,FALSE))</f>
        <v>314</v>
      </c>
      <c r="AB37" s="73">
        <f>IF($L37=""," ",VLOOKUP($L37,'rennerstabel'!F:I,4,FALSE))</f>
        <v>0</v>
      </c>
      <c r="AC37" s="73">
        <f>IF($M37=""," ",VLOOKUP($M37,'rennerstabel'!F:I,4,FALSE))</f>
        <v>22</v>
      </c>
      <c r="AD37" s="73">
        <f>IF($N37=""," ",VLOOKUP($N37,'rennerstabel'!F:I,4,FALSE))</f>
        <v>0</v>
      </c>
      <c r="AE37" s="73">
        <f>IF($O37=""," ",VLOOKUP($O37,'rennerstabel'!F:I,4,FALSE))</f>
        <v>81</v>
      </c>
      <c r="AF37" s="73">
        <f>IF($P37=""," ",VLOOKUP($P37,'rennerstabel'!F:I,4,FALSE))</f>
        <v>339</v>
      </c>
      <c r="AG37" s="73">
        <f>IF($Q37=""," ",VLOOKUP($Q37,'rennerstabel'!F:I,4,FALSE))</f>
        <v>231</v>
      </c>
      <c r="AH37" s="73">
        <f>IF($R37=""," ",VLOOKUP($R37,'rennerstabel'!F:I,4,FALSE))</f>
        <v>94</v>
      </c>
      <c r="AI37" s="73">
        <f>IF($S37=""," ",VLOOKUP($S37,'rennerstabel'!F:I,4,FALSE))</f>
        <v>0</v>
      </c>
      <c r="AJ37" s="73">
        <f>IF($T37=""," ",VLOOKUP($T37,'rennerstabel'!F:I,4,FALSE))</f>
        <v>90</v>
      </c>
      <c r="AK37" s="72">
        <f t="shared" si="4"/>
        <v>2138</v>
      </c>
      <c r="AL37" s="73" t="str">
        <f>CONCATENATE(deelnemers[[#This Row],[Deelname nr :]]," - ",deelnemers[[#This Row],[Deelnemer :]])</f>
        <v>36 - André S.</v>
      </c>
      <c r="AM37" s="2"/>
    </row>
    <row r="38" spans="1:39">
      <c r="A38" s="70">
        <v>37</v>
      </c>
      <c r="B38" s="84" t="s">
        <v>425</v>
      </c>
      <c r="C38" s="84" t="s">
        <v>393</v>
      </c>
      <c r="D38" s="84" t="s">
        <v>474</v>
      </c>
      <c r="E38" s="85" t="s">
        <v>43</v>
      </c>
      <c r="F38" s="85">
        <v>182</v>
      </c>
      <c r="G38" s="85">
        <v>1</v>
      </c>
      <c r="H38" s="85">
        <v>2</v>
      </c>
      <c r="I38" s="85">
        <v>61</v>
      </c>
      <c r="J38" s="85">
        <v>99</v>
      </c>
      <c r="K38" s="85">
        <v>100</v>
      </c>
      <c r="L38" s="85">
        <v>109</v>
      </c>
      <c r="M38" s="85">
        <v>122</v>
      </c>
      <c r="N38" s="85">
        <v>133</v>
      </c>
      <c r="O38" s="85">
        <v>145</v>
      </c>
      <c r="P38" s="85">
        <v>172</v>
      </c>
      <c r="Q38" s="85">
        <v>181</v>
      </c>
      <c r="R38" s="85">
        <v>229</v>
      </c>
      <c r="S38" s="85">
        <v>241</v>
      </c>
      <c r="T38" s="85">
        <v>97</v>
      </c>
      <c r="U38" s="85"/>
      <c r="V38" s="116">
        <f>IF($F38=""," ",VLOOKUP($F38,'rennerstabel'!F:I,4,FALSE))*2</f>
        <v>632</v>
      </c>
      <c r="W38" s="73">
        <f>IF($G38=""," ",VLOOKUP($G38,'rennerstabel'!F:I,4,FALSE))</f>
        <v>108</v>
      </c>
      <c r="X38" s="73">
        <f>IF($H38=""," ",VLOOKUP($H38,'rennerstabel'!F:I,4,FALSE))</f>
        <v>314</v>
      </c>
      <c r="Y38" s="73">
        <f>IF($I38=""," ",VLOOKUP($I38,'rennerstabel'!F:I,4,FALSE))</f>
        <v>81</v>
      </c>
      <c r="Z38" s="73">
        <f>IF($J38=""," ",VLOOKUP($J38,'rennerstabel'!F:I,4,FALSE))</f>
        <v>0</v>
      </c>
      <c r="AA38" s="73">
        <f>IF($K38=""," ",VLOOKUP($K38,'rennerstabel'!F:I,4,FALSE))</f>
        <v>0</v>
      </c>
      <c r="AB38" s="73">
        <f>IF($L38=""," ",VLOOKUP($L38,'rennerstabel'!F:I,4,FALSE))</f>
        <v>195</v>
      </c>
      <c r="AC38" s="73">
        <f>IF($M38=""," ",VLOOKUP($M38,'rennerstabel'!F:I,4,FALSE))</f>
        <v>14</v>
      </c>
      <c r="AD38" s="73">
        <f>IF($N38=""," ",VLOOKUP($N38,'rennerstabel'!F:I,4,FALSE))</f>
        <v>339</v>
      </c>
      <c r="AE38" s="73">
        <f>IF($O38=""," ",VLOOKUP($O38,'rennerstabel'!F:I,4,FALSE))</f>
        <v>130</v>
      </c>
      <c r="AF38" s="73">
        <f>IF($P38=""," ",VLOOKUP($P38,'rennerstabel'!F:I,4,FALSE))</f>
        <v>0</v>
      </c>
      <c r="AG38" s="73">
        <f>IF($Q38=""," ",VLOOKUP($Q38,'rennerstabel'!F:I,4,FALSE))</f>
        <v>231</v>
      </c>
      <c r="AH38" s="73">
        <f>IF($R38=""," ",VLOOKUP($R38,'rennerstabel'!F:I,4,FALSE))</f>
        <v>74</v>
      </c>
      <c r="AI38" s="73">
        <f>IF($S38=""," ",VLOOKUP($S38,'rennerstabel'!F:I,4,FALSE))</f>
        <v>117</v>
      </c>
      <c r="AJ38" s="73">
        <f>IF($T38=""," ",VLOOKUP($T38,'rennerstabel'!F:I,4,FALSE))</f>
        <v>51</v>
      </c>
      <c r="AK38" s="72">
        <f t="shared" si="4"/>
        <v>2286</v>
      </c>
      <c r="AL38" s="73" t="str">
        <f>CONCATENATE(deelnemers[[#This Row],[Deelname nr :]]," - ",deelnemers[[#This Row],[Deelnemer :]])</f>
        <v>37 - Anoeska van S.</v>
      </c>
      <c r="AM38" s="2" t="s">
        <v>470</v>
      </c>
    </row>
    <row r="39" spans="1:39">
      <c r="A39" s="70">
        <v>38</v>
      </c>
      <c r="B39" s="84" t="s">
        <v>426</v>
      </c>
      <c r="C39" s="84" t="s">
        <v>393</v>
      </c>
      <c r="D39" s="84" t="s">
        <v>243</v>
      </c>
      <c r="E39" s="85" t="s">
        <v>43</v>
      </c>
      <c r="F39" s="85">
        <v>1</v>
      </c>
      <c r="G39" s="85">
        <v>2</v>
      </c>
      <c r="H39" s="85">
        <v>13</v>
      </c>
      <c r="I39" s="85">
        <v>25</v>
      </c>
      <c r="J39" s="85">
        <v>49</v>
      </c>
      <c r="K39" s="85">
        <v>61</v>
      </c>
      <c r="L39" s="85">
        <v>62</v>
      </c>
      <c r="M39" s="85">
        <v>98</v>
      </c>
      <c r="N39" s="85">
        <v>100</v>
      </c>
      <c r="O39" s="85">
        <v>109</v>
      </c>
      <c r="P39" s="85">
        <v>133</v>
      </c>
      <c r="Q39" s="85">
        <v>145</v>
      </c>
      <c r="R39" s="85">
        <v>7</v>
      </c>
      <c r="S39" s="85">
        <v>181</v>
      </c>
      <c r="T39" s="85">
        <v>182</v>
      </c>
      <c r="U39" s="85"/>
      <c r="V39" s="116">
        <f>IF($F39=""," ",VLOOKUP($F39,'rennerstabel'!F:I,4,FALSE))*2</f>
        <v>216</v>
      </c>
      <c r="W39" s="73">
        <f>IF($G39=""," ",VLOOKUP($G39,'rennerstabel'!F:I,4,FALSE))</f>
        <v>314</v>
      </c>
      <c r="X39" s="73">
        <f>IF($H39=""," ",VLOOKUP($H39,'rennerstabel'!F:I,4,FALSE))</f>
        <v>0</v>
      </c>
      <c r="Y39" s="73">
        <f>IF($I39=""," ",VLOOKUP($I39,'rennerstabel'!F:I,4,FALSE))</f>
        <v>0</v>
      </c>
      <c r="Z39" s="73">
        <f>IF($J39=""," ",VLOOKUP($J39,'rennerstabel'!F:I,4,FALSE))</f>
        <v>0</v>
      </c>
      <c r="AA39" s="73">
        <f>IF($K39=""," ",VLOOKUP($K39,'rennerstabel'!F:I,4,FALSE))</f>
        <v>81</v>
      </c>
      <c r="AB39" s="73">
        <f>IF($L39=""," ",VLOOKUP($L39,'rennerstabel'!F:I,4,FALSE))</f>
        <v>90</v>
      </c>
      <c r="AC39" s="73">
        <f>IF($M39=""," ",VLOOKUP($M39,'rennerstabel'!F:I,4,FALSE))</f>
        <v>94</v>
      </c>
      <c r="AD39" s="73">
        <f>IF($N39=""," ",VLOOKUP($N39,'rennerstabel'!F:I,4,FALSE))</f>
        <v>0</v>
      </c>
      <c r="AE39" s="73">
        <f>IF($O39=""," ",VLOOKUP($O39,'rennerstabel'!F:I,4,FALSE))</f>
        <v>195</v>
      </c>
      <c r="AF39" s="73">
        <f>IF($P39=""," ",VLOOKUP($P39,'rennerstabel'!F:I,4,FALSE))</f>
        <v>339</v>
      </c>
      <c r="AG39" s="73">
        <f>IF($Q39=""," ",VLOOKUP($Q39,'rennerstabel'!F:I,4,FALSE))</f>
        <v>130</v>
      </c>
      <c r="AH39" s="73">
        <f>IF($R39=""," ",VLOOKUP($R39,'rennerstabel'!F:I,4,FALSE))</f>
        <v>0</v>
      </c>
      <c r="AI39" s="73">
        <f>IF($S39=""," ",VLOOKUP($S39,'rennerstabel'!F:I,4,FALSE))</f>
        <v>231</v>
      </c>
      <c r="AJ39" s="73">
        <f>IF($T39=""," ",VLOOKUP($T39,'rennerstabel'!F:I,4,FALSE))</f>
        <v>316</v>
      </c>
      <c r="AK39" s="72">
        <f t="shared" si="4"/>
        <v>2006</v>
      </c>
      <c r="AL39" s="73" t="str">
        <f>CONCATENATE(deelnemers[[#This Row],[Deelname nr :]]," - ",deelnemers[[#This Row],[Deelnemer :]])</f>
        <v>38 - AnnelieZ</v>
      </c>
      <c r="AM39" s="2" t="s">
        <v>470</v>
      </c>
    </row>
    <row r="40" spans="1:39">
      <c r="A40" s="70">
        <v>39</v>
      </c>
      <c r="B40" s="84" t="s">
        <v>427</v>
      </c>
      <c r="C40" s="84" t="s">
        <v>393</v>
      </c>
      <c r="D40" s="84" t="s">
        <v>478</v>
      </c>
      <c r="E40" s="85" t="s">
        <v>43</v>
      </c>
      <c r="F40" s="85">
        <v>1</v>
      </c>
      <c r="G40" s="85">
        <v>2</v>
      </c>
      <c r="H40" s="85">
        <v>9</v>
      </c>
      <c r="I40" s="85">
        <v>25</v>
      </c>
      <c r="J40" s="85">
        <v>26</v>
      </c>
      <c r="K40" s="85">
        <v>37</v>
      </c>
      <c r="L40" s="85">
        <v>61</v>
      </c>
      <c r="M40" s="85">
        <v>133</v>
      </c>
      <c r="N40" s="85">
        <v>145</v>
      </c>
      <c r="O40" s="85">
        <v>181</v>
      </c>
      <c r="P40" s="85">
        <v>121</v>
      </c>
      <c r="Q40" s="85">
        <v>62</v>
      </c>
      <c r="R40" s="85">
        <v>98</v>
      </c>
      <c r="S40" s="85">
        <v>100</v>
      </c>
      <c r="T40" s="85">
        <v>109</v>
      </c>
      <c r="U40" s="85"/>
      <c r="V40" s="116">
        <f>IF($F40=""," ",VLOOKUP($F40,'rennerstabel'!F:I,4,FALSE))*2</f>
        <v>216</v>
      </c>
      <c r="W40" s="73">
        <f>IF($G40=""," ",VLOOKUP($G40,'rennerstabel'!F:I,4,FALSE))</f>
        <v>314</v>
      </c>
      <c r="X40" s="73">
        <f>IF($H40=""," ",VLOOKUP($H40,'rennerstabel'!F:I,4,FALSE))</f>
        <v>6</v>
      </c>
      <c r="Y40" s="73">
        <f>IF($I40=""," ",VLOOKUP($I40,'rennerstabel'!F:I,4,FALSE))</f>
        <v>0</v>
      </c>
      <c r="Z40" s="73">
        <f>IF($J40=""," ",VLOOKUP($J40,'rennerstabel'!F:I,4,FALSE))</f>
        <v>51</v>
      </c>
      <c r="AA40" s="73">
        <f>IF($K40=""," ",VLOOKUP($K40,'rennerstabel'!F:I,4,FALSE))</f>
        <v>88</v>
      </c>
      <c r="AB40" s="73">
        <f>IF($L40=""," ",VLOOKUP($L40,'rennerstabel'!F:I,4,FALSE))</f>
        <v>81</v>
      </c>
      <c r="AC40" s="73">
        <f>IF($M40=""," ",VLOOKUP($M40,'rennerstabel'!F:I,4,FALSE))</f>
        <v>339</v>
      </c>
      <c r="AD40" s="73">
        <f>IF($N40=""," ",VLOOKUP($N40,'rennerstabel'!F:I,4,FALSE))</f>
        <v>130</v>
      </c>
      <c r="AE40" s="73">
        <f>IF($O40=""," ",VLOOKUP($O40,'rennerstabel'!F:I,4,FALSE))</f>
        <v>231</v>
      </c>
      <c r="AF40" s="73">
        <f>IF($P40=""," ",VLOOKUP($P40,'rennerstabel'!F:I,4,FALSE))</f>
        <v>115</v>
      </c>
      <c r="AG40" s="73">
        <f>IF($Q40=""," ",VLOOKUP($Q40,'rennerstabel'!F:I,4,FALSE))</f>
        <v>90</v>
      </c>
      <c r="AH40" s="73">
        <f>IF($R40=""," ",VLOOKUP($R40,'rennerstabel'!F:I,4,FALSE))</f>
        <v>94</v>
      </c>
      <c r="AI40" s="73">
        <f>IF($S40=""," ",VLOOKUP($S40,'rennerstabel'!F:I,4,FALSE))</f>
        <v>0</v>
      </c>
      <c r="AJ40" s="73">
        <f>IF($T40=""," ",VLOOKUP($T40,'rennerstabel'!F:I,4,FALSE))</f>
        <v>195</v>
      </c>
      <c r="AK40" s="72">
        <f t="shared" si="4"/>
        <v>1950</v>
      </c>
      <c r="AL40" s="73" t="str">
        <f>CONCATENATE(deelnemers[[#This Row],[Deelname nr :]]," - ",deelnemers[[#This Row],[Deelnemer :]])</f>
        <v>39 - Hans D.</v>
      </c>
      <c r="AM40" s="2" t="s">
        <v>470</v>
      </c>
    </row>
    <row r="41" spans="1:39">
      <c r="A41" s="70">
        <v>40</v>
      </c>
      <c r="B41" s="84" t="s">
        <v>428</v>
      </c>
      <c r="C41" s="84" t="s">
        <v>429</v>
      </c>
      <c r="D41" s="84" t="s">
        <v>478</v>
      </c>
      <c r="E41" s="85" t="s">
        <v>43</v>
      </c>
      <c r="F41" s="85">
        <v>2</v>
      </c>
      <c r="G41" s="85">
        <v>62</v>
      </c>
      <c r="H41" s="85">
        <v>98</v>
      </c>
      <c r="I41" s="85">
        <v>10</v>
      </c>
      <c r="J41" s="85">
        <v>1</v>
      </c>
      <c r="K41" s="85">
        <v>37</v>
      </c>
      <c r="L41" s="85">
        <v>61</v>
      </c>
      <c r="M41" s="85">
        <v>133</v>
      </c>
      <c r="N41" s="85">
        <v>145</v>
      </c>
      <c r="O41" s="85">
        <v>181</v>
      </c>
      <c r="P41" s="85">
        <v>182</v>
      </c>
      <c r="Q41" s="85">
        <v>170</v>
      </c>
      <c r="R41" s="85">
        <v>172</v>
      </c>
      <c r="S41" s="85">
        <v>193</v>
      </c>
      <c r="T41" s="85">
        <v>121</v>
      </c>
      <c r="U41" s="85"/>
      <c r="V41" s="116">
        <f>IF($F41=""," ",VLOOKUP($F41,'rennerstabel'!F:I,4,FALSE))*2</f>
        <v>628</v>
      </c>
      <c r="W41" s="73">
        <f>IF($G41=""," ",VLOOKUP($G41,'rennerstabel'!F:I,4,FALSE))</f>
        <v>90</v>
      </c>
      <c r="X41" s="73">
        <f>IF($H41=""," ",VLOOKUP($H41,'rennerstabel'!F:I,4,FALSE))</f>
        <v>94</v>
      </c>
      <c r="Y41" s="73">
        <f>IF($I41=""," ",VLOOKUP($I41,'rennerstabel'!F:I,4,FALSE))</f>
        <v>0</v>
      </c>
      <c r="Z41" s="73">
        <f>IF($J41=""," ",VLOOKUP($J41,'rennerstabel'!F:I,4,FALSE))</f>
        <v>108</v>
      </c>
      <c r="AA41" s="73">
        <f>IF($K41=""," ",VLOOKUP($K41,'rennerstabel'!F:I,4,FALSE))</f>
        <v>88</v>
      </c>
      <c r="AB41" s="73">
        <f>IF($L41=""," ",VLOOKUP($L41,'rennerstabel'!F:I,4,FALSE))</f>
        <v>81</v>
      </c>
      <c r="AC41" s="73">
        <f>IF($M41=""," ",VLOOKUP($M41,'rennerstabel'!F:I,4,FALSE))</f>
        <v>339</v>
      </c>
      <c r="AD41" s="73">
        <f>IF($N41=""," ",VLOOKUP($N41,'rennerstabel'!F:I,4,FALSE))</f>
        <v>130</v>
      </c>
      <c r="AE41" s="73">
        <f>IF($O41=""," ",VLOOKUP($O41,'rennerstabel'!F:I,4,FALSE))</f>
        <v>231</v>
      </c>
      <c r="AF41" s="73">
        <f>IF($P41=""," ",VLOOKUP($P41,'rennerstabel'!F:I,4,FALSE))</f>
        <v>316</v>
      </c>
      <c r="AG41" s="73">
        <f>IF($Q41=""," ",VLOOKUP($Q41,'rennerstabel'!F:I,4,FALSE))</f>
        <v>148</v>
      </c>
      <c r="AH41" s="73">
        <f>IF($R41=""," ",VLOOKUP($R41,'rennerstabel'!F:I,4,FALSE))</f>
        <v>0</v>
      </c>
      <c r="AI41" s="73">
        <f>IF($S41=""," ",VLOOKUP($S41,'rennerstabel'!F:I,4,FALSE))</f>
        <v>74</v>
      </c>
      <c r="AJ41" s="73">
        <f>IF($T41=""," ",VLOOKUP($T41,'rennerstabel'!F:I,4,FALSE))</f>
        <v>115</v>
      </c>
      <c r="AK41" s="72">
        <f t="shared" si="4"/>
        <v>2442</v>
      </c>
      <c r="AL41" s="73" t="str">
        <f>CONCATENATE(deelnemers[[#This Row],[Deelname nr :]]," - ",deelnemers[[#This Row],[Deelnemer :]])</f>
        <v>40 - Corrie D.</v>
      </c>
      <c r="AM41" s="2" t="s">
        <v>470</v>
      </c>
    </row>
    <row r="42" spans="1:39">
      <c r="A42" s="70">
        <v>41</v>
      </c>
      <c r="B42" s="84" t="s">
        <v>434</v>
      </c>
      <c r="C42" s="84" t="s">
        <v>393</v>
      </c>
      <c r="D42" s="84" t="s">
        <v>321</v>
      </c>
      <c r="E42" s="85" t="s">
        <v>43</v>
      </c>
      <c r="F42" s="85">
        <v>1</v>
      </c>
      <c r="G42" s="85">
        <v>2</v>
      </c>
      <c r="H42" s="85">
        <v>25</v>
      </c>
      <c r="I42" s="85">
        <v>62</v>
      </c>
      <c r="J42" s="85">
        <v>98</v>
      </c>
      <c r="K42" s="85">
        <v>100</v>
      </c>
      <c r="L42" s="85">
        <v>109</v>
      </c>
      <c r="M42" s="85">
        <v>133</v>
      </c>
      <c r="N42" s="85">
        <v>134</v>
      </c>
      <c r="O42" s="85">
        <v>147</v>
      </c>
      <c r="P42" s="85">
        <v>170</v>
      </c>
      <c r="Q42" s="85">
        <v>172</v>
      </c>
      <c r="R42" s="85">
        <v>181</v>
      </c>
      <c r="S42" s="85">
        <v>182</v>
      </c>
      <c r="T42" s="85">
        <v>241</v>
      </c>
      <c r="U42" s="85"/>
      <c r="V42" s="116">
        <f>IF($F42=""," ",VLOOKUP($F42,'rennerstabel'!F:I,4,FALSE))*2</f>
        <v>216</v>
      </c>
      <c r="W42" s="73">
        <f>IF($G42=""," ",VLOOKUP($G42,'rennerstabel'!F:I,4,FALSE))</f>
        <v>314</v>
      </c>
      <c r="X42" s="73">
        <f>IF($H42=""," ",VLOOKUP($H42,'rennerstabel'!F:I,4,FALSE))</f>
        <v>0</v>
      </c>
      <c r="Y42" s="73">
        <f>IF($I42=""," ",VLOOKUP($I42,'rennerstabel'!F:I,4,FALSE))</f>
        <v>90</v>
      </c>
      <c r="Z42" s="73">
        <f>IF($J42=""," ",VLOOKUP($J42,'rennerstabel'!F:I,4,FALSE))</f>
        <v>94</v>
      </c>
      <c r="AA42" s="73">
        <f>IF($K42=""," ",VLOOKUP($K42,'rennerstabel'!F:I,4,FALSE))</f>
        <v>0</v>
      </c>
      <c r="AB42" s="73">
        <f>IF($L42=""," ",VLOOKUP($L42,'rennerstabel'!F:I,4,FALSE))</f>
        <v>195</v>
      </c>
      <c r="AC42" s="73">
        <f>IF($M42=""," ",VLOOKUP($M42,'rennerstabel'!F:I,4,FALSE))</f>
        <v>339</v>
      </c>
      <c r="AD42" s="73">
        <f>IF($N42=""," ",VLOOKUP($N42,'rennerstabel'!F:I,4,FALSE))</f>
        <v>54</v>
      </c>
      <c r="AE42" s="73">
        <f>IF($O42=""," ",VLOOKUP($O42,'rennerstabel'!F:I,4,FALSE))</f>
        <v>0</v>
      </c>
      <c r="AF42" s="73">
        <f>IF($P42=""," ",VLOOKUP($P42,'rennerstabel'!F:I,4,FALSE))</f>
        <v>148</v>
      </c>
      <c r="AG42" s="73">
        <f>IF($Q42=""," ",VLOOKUP($Q42,'rennerstabel'!F:I,4,FALSE))</f>
        <v>0</v>
      </c>
      <c r="AH42" s="73">
        <f>IF($R42=""," ",VLOOKUP($R42,'rennerstabel'!F:I,4,FALSE))</f>
        <v>231</v>
      </c>
      <c r="AI42" s="73">
        <f>IF($S42=""," ",VLOOKUP($S42,'rennerstabel'!F:I,4,FALSE))</f>
        <v>316</v>
      </c>
      <c r="AJ42" s="73">
        <f>IF($T42=""," ",VLOOKUP($T42,'rennerstabel'!F:I,4,FALSE))</f>
        <v>117</v>
      </c>
      <c r="AK42" s="72">
        <f t="shared" si="4"/>
        <v>2114</v>
      </c>
      <c r="AL42" s="73" t="str">
        <f>CONCATENATE(deelnemers[[#This Row],[Deelname nr :]]," - ",deelnemers[[#This Row],[Deelnemer :]])</f>
        <v>41 - Pascal van der B.</v>
      </c>
      <c r="AM42" s="2" t="s">
        <v>470</v>
      </c>
    </row>
    <row r="43" spans="1:39">
      <c r="A43" s="70">
        <v>42</v>
      </c>
      <c r="B43" s="84" t="s">
        <v>430</v>
      </c>
      <c r="C43" s="84" t="s">
        <v>393</v>
      </c>
      <c r="D43" s="84" t="s">
        <v>478</v>
      </c>
      <c r="E43" s="85" t="s">
        <v>43</v>
      </c>
      <c r="F43" s="85">
        <v>1</v>
      </c>
      <c r="G43" s="85">
        <v>2</v>
      </c>
      <c r="H43" s="85">
        <v>133</v>
      </c>
      <c r="I43" s="85">
        <v>134</v>
      </c>
      <c r="J43" s="85">
        <v>26</v>
      </c>
      <c r="K43" s="85">
        <v>193</v>
      </c>
      <c r="L43" s="85">
        <v>109</v>
      </c>
      <c r="M43" s="85">
        <v>61</v>
      </c>
      <c r="N43" s="85">
        <v>145</v>
      </c>
      <c r="O43" s="85">
        <v>73</v>
      </c>
      <c r="P43" s="85">
        <v>86</v>
      </c>
      <c r="Q43" s="85">
        <v>87</v>
      </c>
      <c r="R43" s="85">
        <v>181</v>
      </c>
      <c r="S43" s="85">
        <v>98</v>
      </c>
      <c r="T43" s="85">
        <v>100</v>
      </c>
      <c r="U43" s="85"/>
      <c r="V43" s="116">
        <f>IF($F43=""," ",VLOOKUP($F43,'rennerstabel'!F:I,4,FALSE))*2</f>
        <v>216</v>
      </c>
      <c r="W43" s="73">
        <f>IF($G43=""," ",VLOOKUP($G43,'rennerstabel'!F:I,4,FALSE))</f>
        <v>314</v>
      </c>
      <c r="X43" s="73">
        <f>IF($H43=""," ",VLOOKUP($H43,'rennerstabel'!F:I,4,FALSE))</f>
        <v>339</v>
      </c>
      <c r="Y43" s="73">
        <f>IF($I43=""," ",VLOOKUP($I43,'rennerstabel'!F:I,4,FALSE))</f>
        <v>54</v>
      </c>
      <c r="Z43" s="73">
        <f>IF($J43=""," ",VLOOKUP($J43,'rennerstabel'!F:I,4,FALSE))</f>
        <v>51</v>
      </c>
      <c r="AA43" s="73">
        <f>IF($K43=""," ",VLOOKUP($K43,'rennerstabel'!F:I,4,FALSE))</f>
        <v>74</v>
      </c>
      <c r="AB43" s="73">
        <f>IF($L43=""," ",VLOOKUP($L43,'rennerstabel'!F:I,4,FALSE))</f>
        <v>195</v>
      </c>
      <c r="AC43" s="73">
        <f>IF($M43=""," ",VLOOKUP($M43,'rennerstabel'!F:I,4,FALSE))</f>
        <v>81</v>
      </c>
      <c r="AD43" s="73">
        <f>IF($N43=""," ",VLOOKUP($N43,'rennerstabel'!F:I,4,FALSE))</f>
        <v>130</v>
      </c>
      <c r="AE43" s="73">
        <f>IF($O43=""," ",VLOOKUP($O43,'rennerstabel'!F:I,4,FALSE))</f>
        <v>0</v>
      </c>
      <c r="AF43" s="73">
        <f>IF($P43=""," ",VLOOKUP($P43,'rennerstabel'!F:I,4,FALSE))</f>
        <v>80</v>
      </c>
      <c r="AG43" s="73">
        <f>IF($Q43=""," ",VLOOKUP($Q43,'rennerstabel'!F:I,4,FALSE))</f>
        <v>26</v>
      </c>
      <c r="AH43" s="73">
        <f>IF($R43=""," ",VLOOKUP($R43,'rennerstabel'!F:I,4,FALSE))</f>
        <v>231</v>
      </c>
      <c r="AI43" s="73">
        <f>IF($S43=""," ",VLOOKUP($S43,'rennerstabel'!F:I,4,FALSE))</f>
        <v>94</v>
      </c>
      <c r="AJ43" s="73">
        <f>IF($T43=""," ",VLOOKUP($T43,'rennerstabel'!F:I,4,FALSE))</f>
        <v>0</v>
      </c>
      <c r="AK43" s="72">
        <f t="shared" si="4"/>
        <v>1885</v>
      </c>
      <c r="AL43" s="73" t="str">
        <f>CONCATENATE(deelnemers[[#This Row],[Deelname nr :]]," - ",deelnemers[[#This Row],[Deelnemer :]])</f>
        <v>42 - Wilbert</v>
      </c>
      <c r="AM43" s="2" t="s">
        <v>470</v>
      </c>
    </row>
    <row r="44" spans="1:39">
      <c r="A44" s="70">
        <v>43</v>
      </c>
      <c r="B44" s="84" t="s">
        <v>433</v>
      </c>
      <c r="C44" s="84" t="s">
        <v>393</v>
      </c>
      <c r="D44" s="84" t="s">
        <v>479</v>
      </c>
      <c r="E44" s="85" t="s">
        <v>43</v>
      </c>
      <c r="F44" s="85">
        <v>2</v>
      </c>
      <c r="G44" s="85">
        <v>1</v>
      </c>
      <c r="H44" s="85">
        <v>170</v>
      </c>
      <c r="I44" s="85">
        <v>62</v>
      </c>
      <c r="J44" s="85">
        <v>229</v>
      </c>
      <c r="K44" s="85">
        <v>100</v>
      </c>
      <c r="L44" s="85">
        <v>145</v>
      </c>
      <c r="M44" s="85">
        <v>181</v>
      </c>
      <c r="N44" s="85">
        <v>134</v>
      </c>
      <c r="O44" s="85">
        <v>133</v>
      </c>
      <c r="P44" s="85">
        <v>182</v>
      </c>
      <c r="Q44" s="85">
        <v>241</v>
      </c>
      <c r="R44" s="85">
        <v>61</v>
      </c>
      <c r="S44" s="85">
        <v>25</v>
      </c>
      <c r="T44" s="85">
        <v>122</v>
      </c>
      <c r="U44" s="85"/>
      <c r="V44" s="116">
        <f>IF($F44=""," ",VLOOKUP($F44,'rennerstabel'!F:I,4,FALSE))*2</f>
        <v>628</v>
      </c>
      <c r="W44" s="73">
        <f>IF($G44=""," ",VLOOKUP($G44,'rennerstabel'!F:I,4,FALSE))</f>
        <v>108</v>
      </c>
      <c r="X44" s="73">
        <f>IF($H44=""," ",VLOOKUP($H44,'rennerstabel'!F:I,4,FALSE))</f>
        <v>148</v>
      </c>
      <c r="Y44" s="73">
        <f>IF($I44=""," ",VLOOKUP($I44,'rennerstabel'!F:I,4,FALSE))</f>
        <v>90</v>
      </c>
      <c r="Z44" s="73">
        <f>IF($J44=""," ",VLOOKUP($J44,'rennerstabel'!F:I,4,FALSE))</f>
        <v>74</v>
      </c>
      <c r="AA44" s="73">
        <f>IF($K44=""," ",VLOOKUP($K44,'rennerstabel'!F:I,4,FALSE))</f>
        <v>0</v>
      </c>
      <c r="AB44" s="73">
        <f>IF($L44=""," ",VLOOKUP($L44,'rennerstabel'!F:I,4,FALSE))</f>
        <v>130</v>
      </c>
      <c r="AC44" s="73">
        <f>IF($M44=""," ",VLOOKUP($M44,'rennerstabel'!F:I,4,FALSE))</f>
        <v>231</v>
      </c>
      <c r="AD44" s="73">
        <f>IF($N44=""," ",VLOOKUP($N44,'rennerstabel'!F:I,4,FALSE))</f>
        <v>54</v>
      </c>
      <c r="AE44" s="73">
        <f>IF($O44=""," ",VLOOKUP($O44,'rennerstabel'!F:I,4,FALSE))</f>
        <v>339</v>
      </c>
      <c r="AF44" s="73">
        <f>IF($P44=""," ",VLOOKUP($P44,'rennerstabel'!F:I,4,FALSE))</f>
        <v>316</v>
      </c>
      <c r="AG44" s="73">
        <f>IF($Q44=""," ",VLOOKUP($Q44,'rennerstabel'!F:I,4,FALSE))</f>
        <v>117</v>
      </c>
      <c r="AH44" s="73">
        <f>IF($R44=""," ",VLOOKUP($R44,'rennerstabel'!F:I,4,FALSE))</f>
        <v>81</v>
      </c>
      <c r="AI44" s="73">
        <f>IF($S44=""," ",VLOOKUP($S44,'rennerstabel'!F:I,4,FALSE))</f>
        <v>0</v>
      </c>
      <c r="AJ44" s="73">
        <f>IF($T44=""," ",VLOOKUP($T44,'rennerstabel'!F:I,4,FALSE))</f>
        <v>14</v>
      </c>
      <c r="AK44" s="72">
        <f t="shared" si="4"/>
        <v>2330</v>
      </c>
      <c r="AL44" s="73" t="str">
        <f>CONCATENATE(deelnemers[[#This Row],[Deelname nr :]]," - ",deelnemers[[#This Row],[Deelnemer :]])</f>
        <v>43 - Maurice van der K.</v>
      </c>
      <c r="AM44" s="2" t="s">
        <v>470</v>
      </c>
    </row>
    <row r="45" spans="1:39">
      <c r="A45" s="70">
        <v>44</v>
      </c>
      <c r="B45" s="84" t="s">
        <v>463</v>
      </c>
      <c r="C45" s="84" t="s">
        <v>393</v>
      </c>
      <c r="D45" s="84" t="s">
        <v>479</v>
      </c>
      <c r="E45" s="85" t="s">
        <v>43</v>
      </c>
      <c r="F45" s="85">
        <v>2</v>
      </c>
      <c r="G45" s="85">
        <v>98</v>
      </c>
      <c r="H45" s="85">
        <v>170</v>
      </c>
      <c r="I45" s="85">
        <v>244</v>
      </c>
      <c r="J45" s="85">
        <v>51</v>
      </c>
      <c r="K45" s="85">
        <v>198</v>
      </c>
      <c r="L45" s="85">
        <v>231</v>
      </c>
      <c r="M45" s="85">
        <v>193</v>
      </c>
      <c r="N45" s="85">
        <v>84</v>
      </c>
      <c r="O45" s="85">
        <v>102</v>
      </c>
      <c r="P45" s="85">
        <v>7</v>
      </c>
      <c r="Q45" s="85">
        <v>88</v>
      </c>
      <c r="R45" s="85">
        <v>62</v>
      </c>
      <c r="S45" s="85">
        <v>109</v>
      </c>
      <c r="T45" s="85">
        <v>122</v>
      </c>
      <c r="U45" s="85"/>
      <c r="V45" s="116">
        <f>IF($F45=""," ",VLOOKUP($F45,'rennerstabel'!F:I,4,FALSE))*2</f>
        <v>628</v>
      </c>
      <c r="W45" s="73">
        <f>IF($G45=""," ",VLOOKUP($G45,'rennerstabel'!F:I,4,FALSE))</f>
        <v>94</v>
      </c>
      <c r="X45" s="73">
        <f>IF($H45=""," ",VLOOKUP($H45,'rennerstabel'!F:I,4,FALSE))</f>
        <v>148</v>
      </c>
      <c r="Y45" s="73">
        <f>IF($I45=""," ",VLOOKUP($I45,'rennerstabel'!F:I,4,FALSE))</f>
        <v>34</v>
      </c>
      <c r="Z45" s="73">
        <f>IF($J45=""," ",VLOOKUP($J45,'rennerstabel'!F:I,4,FALSE))</f>
        <v>15</v>
      </c>
      <c r="AA45" s="73">
        <f>IF($K45=""," ",VLOOKUP($K45,'rennerstabel'!F:I,4,FALSE))</f>
        <v>9</v>
      </c>
      <c r="AB45" s="73">
        <f>IF($L45=""," ",VLOOKUP($L45,'rennerstabel'!F:I,4,FALSE))</f>
        <v>74</v>
      </c>
      <c r="AC45" s="73">
        <f>IF($M45=""," ",VLOOKUP($M45,'rennerstabel'!F:I,4,FALSE))</f>
        <v>74</v>
      </c>
      <c r="AD45" s="73">
        <f>IF($N45=""," ",VLOOKUP($N45,'rennerstabel'!F:I,4,FALSE))</f>
        <v>29</v>
      </c>
      <c r="AE45" s="73">
        <f>IF($O45=""," ",VLOOKUP($O45,'rennerstabel'!F:I,4,FALSE))</f>
        <v>0</v>
      </c>
      <c r="AF45" s="73">
        <f>IF($P45=""," ",VLOOKUP($P45,'rennerstabel'!F:I,4,FALSE))</f>
        <v>0</v>
      </c>
      <c r="AG45" s="73">
        <f>IF($Q45=""," ",VLOOKUP($Q45,'rennerstabel'!F:I,4,FALSE))</f>
        <v>0</v>
      </c>
      <c r="AH45" s="73">
        <f>IF($R45=""," ",VLOOKUP($R45,'rennerstabel'!F:I,4,FALSE))</f>
        <v>90</v>
      </c>
      <c r="AI45" s="73">
        <f>IF($S45=""," ",VLOOKUP($S45,'rennerstabel'!F:I,4,FALSE))</f>
        <v>195</v>
      </c>
      <c r="AJ45" s="73">
        <f>IF($T45=""," ",VLOOKUP($T45,'rennerstabel'!F:I,4,FALSE))</f>
        <v>14</v>
      </c>
      <c r="AK45" s="72">
        <f t="shared" si="4"/>
        <v>1404</v>
      </c>
      <c r="AL45" s="73" t="str">
        <f>CONCATENATE(deelnemers[[#This Row],[Deelname nr :]]," - ",deelnemers[[#This Row],[Deelnemer :]])</f>
        <v>44 - Ad O.</v>
      </c>
      <c r="AM45" s="2" t="s">
        <v>470</v>
      </c>
    </row>
    <row r="46" spans="1:39">
      <c r="A46" s="70">
        <v>45</v>
      </c>
      <c r="B46" s="84" t="s">
        <v>464</v>
      </c>
      <c r="C46" s="84" t="s">
        <v>432</v>
      </c>
      <c r="D46" s="84" t="s">
        <v>479</v>
      </c>
      <c r="E46" s="85" t="s">
        <v>43</v>
      </c>
      <c r="F46" s="85">
        <v>182</v>
      </c>
      <c r="G46" s="85">
        <v>1</v>
      </c>
      <c r="H46" s="85">
        <v>145</v>
      </c>
      <c r="I46" s="85">
        <v>133</v>
      </c>
      <c r="J46" s="85">
        <v>109</v>
      </c>
      <c r="K46" s="85">
        <v>5</v>
      </c>
      <c r="L46" s="85">
        <v>2</v>
      </c>
      <c r="M46" s="85">
        <v>98</v>
      </c>
      <c r="N46" s="85">
        <v>51</v>
      </c>
      <c r="O46" s="85">
        <v>62</v>
      </c>
      <c r="P46" s="85">
        <v>229</v>
      </c>
      <c r="Q46" s="85">
        <v>181</v>
      </c>
      <c r="R46" s="85">
        <v>241</v>
      </c>
      <c r="S46" s="85">
        <v>37</v>
      </c>
      <c r="T46" s="85">
        <v>61</v>
      </c>
      <c r="U46" s="85"/>
      <c r="V46" s="116">
        <f>IF($F46=""," ",VLOOKUP($F46,'rennerstabel'!F:I,4,FALSE))*2</f>
        <v>632</v>
      </c>
      <c r="W46" s="73">
        <f>IF($G46=""," ",VLOOKUP($G46,'rennerstabel'!F:I,4,FALSE))</f>
        <v>108</v>
      </c>
      <c r="X46" s="73">
        <f>IF($H46=""," ",VLOOKUP($H46,'rennerstabel'!F:I,4,FALSE))</f>
        <v>130</v>
      </c>
      <c r="Y46" s="73">
        <f>IF($I46=""," ",VLOOKUP($I46,'rennerstabel'!F:I,4,FALSE))</f>
        <v>339</v>
      </c>
      <c r="Z46" s="73">
        <f>IF($J46=""," ",VLOOKUP($J46,'rennerstabel'!F:I,4,FALSE))</f>
        <v>195</v>
      </c>
      <c r="AA46" s="73">
        <f>IF($K46=""," ",VLOOKUP($K46,'rennerstabel'!F:I,4,FALSE))</f>
        <v>39</v>
      </c>
      <c r="AB46" s="73">
        <f>IF($L46=""," ",VLOOKUP($L46,'rennerstabel'!F:I,4,FALSE))</f>
        <v>314</v>
      </c>
      <c r="AC46" s="73">
        <f>IF($M46=""," ",VLOOKUP($M46,'rennerstabel'!F:I,4,FALSE))</f>
        <v>94</v>
      </c>
      <c r="AD46" s="73">
        <f>IF($N46=""," ",VLOOKUP($N46,'rennerstabel'!F:I,4,FALSE))</f>
        <v>15</v>
      </c>
      <c r="AE46" s="73">
        <f>IF($O46=""," ",VLOOKUP($O46,'rennerstabel'!F:I,4,FALSE))</f>
        <v>90</v>
      </c>
      <c r="AF46" s="73">
        <f>IF($P46=""," ",VLOOKUP($P46,'rennerstabel'!F:I,4,FALSE))</f>
        <v>74</v>
      </c>
      <c r="AG46" s="73">
        <f>IF($Q46=""," ",VLOOKUP($Q46,'rennerstabel'!F:I,4,FALSE))</f>
        <v>231</v>
      </c>
      <c r="AH46" s="73">
        <f>IF($R46=""," ",VLOOKUP($R46,'rennerstabel'!F:I,4,FALSE))</f>
        <v>117</v>
      </c>
      <c r="AI46" s="73">
        <f>IF($S46=""," ",VLOOKUP($S46,'rennerstabel'!F:I,4,FALSE))</f>
        <v>88</v>
      </c>
      <c r="AJ46" s="73">
        <f>IF($T46=""," ",VLOOKUP($T46,'rennerstabel'!F:I,4,FALSE))</f>
        <v>81</v>
      </c>
      <c r="AK46" s="72">
        <f t="shared" si="4"/>
        <v>2547</v>
      </c>
      <c r="AL46" s="73" t="str">
        <f>CONCATENATE(deelnemers[[#This Row],[Deelname nr :]]," - ",deelnemers[[#This Row],[Deelnemer :]])</f>
        <v>45 - Intro van Ad</v>
      </c>
      <c r="AM46" s="2" t="s">
        <v>470</v>
      </c>
    </row>
    <row r="47" spans="1:39">
      <c r="A47" s="70">
        <v>46</v>
      </c>
      <c r="B47" s="84" t="s">
        <v>438</v>
      </c>
      <c r="C47" s="84" t="s">
        <v>393</v>
      </c>
      <c r="D47" s="84" t="s">
        <v>477</v>
      </c>
      <c r="E47" s="85" t="s">
        <v>43</v>
      </c>
      <c r="F47" s="85">
        <v>1</v>
      </c>
      <c r="G47" s="85">
        <v>133</v>
      </c>
      <c r="H47" s="85">
        <v>145</v>
      </c>
      <c r="I47" s="85">
        <v>124</v>
      </c>
      <c r="J47" s="85">
        <v>182</v>
      </c>
      <c r="K47" s="85">
        <v>241</v>
      </c>
      <c r="L47" s="85">
        <v>25</v>
      </c>
      <c r="M47" s="85">
        <v>38</v>
      </c>
      <c r="N47" s="85">
        <v>9</v>
      </c>
      <c r="O47" s="85">
        <v>73</v>
      </c>
      <c r="P47" s="85">
        <v>97</v>
      </c>
      <c r="Q47" s="85">
        <v>122</v>
      </c>
      <c r="R47" s="85">
        <v>134</v>
      </c>
      <c r="S47" s="85">
        <v>146</v>
      </c>
      <c r="T47" s="85">
        <v>181</v>
      </c>
      <c r="U47" s="85"/>
      <c r="V47" s="116">
        <f>IF($F47=""," ",VLOOKUP($F47,'rennerstabel'!F:I,4,FALSE))*2</f>
        <v>216</v>
      </c>
      <c r="W47" s="73">
        <f>IF($G47=""," ",VLOOKUP($G47,'rennerstabel'!F:I,4,FALSE))</f>
        <v>339</v>
      </c>
      <c r="X47" s="73">
        <f>IF($H47=""," ",VLOOKUP($H47,'rennerstabel'!F:I,4,FALSE))</f>
        <v>130</v>
      </c>
      <c r="Y47" s="73">
        <f>IF($I47=""," ",VLOOKUP($I47,'rennerstabel'!F:I,4,FALSE))</f>
        <v>0</v>
      </c>
      <c r="Z47" s="73">
        <f>IF($J47=""," ",VLOOKUP($J47,'rennerstabel'!F:I,4,FALSE))</f>
        <v>316</v>
      </c>
      <c r="AA47" s="73">
        <f>IF($K47=""," ",VLOOKUP($K47,'rennerstabel'!F:I,4,FALSE))</f>
        <v>117</v>
      </c>
      <c r="AB47" s="73">
        <f>IF($L47=""," ",VLOOKUP($L47,'rennerstabel'!F:I,4,FALSE))</f>
        <v>0</v>
      </c>
      <c r="AC47" s="73">
        <f>IF($M47=""," ",VLOOKUP($M47,'rennerstabel'!F:I,4,FALSE))</f>
        <v>0</v>
      </c>
      <c r="AD47" s="73">
        <f>IF($N47=""," ",VLOOKUP($N47,'rennerstabel'!F:I,4,FALSE))</f>
        <v>6</v>
      </c>
      <c r="AE47" s="73">
        <f>IF($O47=""," ",VLOOKUP($O47,'rennerstabel'!F:I,4,FALSE))</f>
        <v>0</v>
      </c>
      <c r="AF47" s="73">
        <f>IF($P47=""," ",VLOOKUP($P47,'rennerstabel'!F:I,4,FALSE))</f>
        <v>51</v>
      </c>
      <c r="AG47" s="73">
        <f>IF($Q47=""," ",VLOOKUP($Q47,'rennerstabel'!F:I,4,FALSE))</f>
        <v>14</v>
      </c>
      <c r="AH47" s="73">
        <f>IF($R47=""," ",VLOOKUP($R47,'rennerstabel'!F:I,4,FALSE))</f>
        <v>54</v>
      </c>
      <c r="AI47" s="73">
        <f>IF($S47=""," ",VLOOKUP($S47,'rennerstabel'!F:I,4,FALSE))</f>
        <v>48</v>
      </c>
      <c r="AJ47" s="73">
        <f>IF($T47=""," ",VLOOKUP($T47,'rennerstabel'!F:I,4,FALSE))</f>
        <v>231</v>
      </c>
      <c r="AK47" s="72">
        <f t="shared" si="4"/>
        <v>1522</v>
      </c>
      <c r="AL47" s="73" t="str">
        <f>CONCATENATE(deelnemers[[#This Row],[Deelname nr :]]," - ",deelnemers[[#This Row],[Deelnemer :]])</f>
        <v>46 - Arie D.</v>
      </c>
      <c r="AM47" s="2"/>
    </row>
    <row r="48" spans="1:39">
      <c r="A48" s="70">
        <v>47</v>
      </c>
      <c r="B48" s="84" t="s">
        <v>439</v>
      </c>
      <c r="C48" s="84" t="s">
        <v>393</v>
      </c>
      <c r="D48" s="84" t="s">
        <v>243</v>
      </c>
      <c r="E48" s="85" t="s">
        <v>43</v>
      </c>
      <c r="F48" s="85">
        <v>133</v>
      </c>
      <c r="G48" s="85">
        <v>1</v>
      </c>
      <c r="H48" s="85">
        <v>2</v>
      </c>
      <c r="I48" s="85">
        <v>25</v>
      </c>
      <c r="J48" s="85">
        <v>62</v>
      </c>
      <c r="K48" s="85">
        <v>98</v>
      </c>
      <c r="L48" s="85">
        <v>100</v>
      </c>
      <c r="M48" s="85">
        <v>109</v>
      </c>
      <c r="N48" s="85">
        <v>124</v>
      </c>
      <c r="O48" s="85">
        <v>134</v>
      </c>
      <c r="P48" s="85">
        <v>145</v>
      </c>
      <c r="Q48" s="85">
        <v>170</v>
      </c>
      <c r="R48" s="85">
        <v>181</v>
      </c>
      <c r="S48" s="85">
        <v>182</v>
      </c>
      <c r="T48" s="85">
        <v>241</v>
      </c>
      <c r="U48" s="85"/>
      <c r="V48" s="116">
        <f>IF($F48=""," ",VLOOKUP($F48,'rennerstabel'!F:I,4,FALSE))*2</f>
        <v>678</v>
      </c>
      <c r="W48" s="73">
        <f>IF($G48=""," ",VLOOKUP($G48,'rennerstabel'!F:I,4,FALSE))</f>
        <v>108</v>
      </c>
      <c r="X48" s="73">
        <f>IF($H48=""," ",VLOOKUP($H48,'rennerstabel'!F:I,4,FALSE))</f>
        <v>314</v>
      </c>
      <c r="Y48" s="73">
        <f>IF($I48=""," ",VLOOKUP($I48,'rennerstabel'!F:I,4,FALSE))</f>
        <v>0</v>
      </c>
      <c r="Z48" s="73">
        <f>IF($J48=""," ",VLOOKUP($J48,'rennerstabel'!F:I,4,FALSE))</f>
        <v>90</v>
      </c>
      <c r="AA48" s="73">
        <f>IF($K48=""," ",VLOOKUP($K48,'rennerstabel'!F:I,4,FALSE))</f>
        <v>94</v>
      </c>
      <c r="AB48" s="73">
        <f>IF($L48=""," ",VLOOKUP($L48,'rennerstabel'!F:I,4,FALSE))</f>
        <v>0</v>
      </c>
      <c r="AC48" s="73">
        <f>IF($M48=""," ",VLOOKUP($M48,'rennerstabel'!F:I,4,FALSE))</f>
        <v>195</v>
      </c>
      <c r="AD48" s="73">
        <f>IF($N48=""," ",VLOOKUP($N48,'rennerstabel'!F:I,4,FALSE))</f>
        <v>0</v>
      </c>
      <c r="AE48" s="73">
        <f>IF($O48=""," ",VLOOKUP($O48,'rennerstabel'!F:I,4,FALSE))</f>
        <v>54</v>
      </c>
      <c r="AF48" s="73">
        <f>IF($P48=""," ",VLOOKUP($P48,'rennerstabel'!F:I,4,FALSE))</f>
        <v>130</v>
      </c>
      <c r="AG48" s="73">
        <f>IF($Q48=""," ",VLOOKUP($Q48,'rennerstabel'!F:I,4,FALSE))</f>
        <v>148</v>
      </c>
      <c r="AH48" s="73">
        <f>IF($R48=""," ",VLOOKUP($R48,'rennerstabel'!F:I,4,FALSE))</f>
        <v>231</v>
      </c>
      <c r="AI48" s="73">
        <f>IF($S48=""," ",VLOOKUP($S48,'rennerstabel'!F:I,4,FALSE))</f>
        <v>316</v>
      </c>
      <c r="AJ48" s="73">
        <f>IF($T48=""," ",VLOOKUP($T48,'rennerstabel'!F:I,4,FALSE))</f>
        <v>117</v>
      </c>
      <c r="AK48" s="72">
        <f t="shared" si="4"/>
        <v>2475</v>
      </c>
      <c r="AL48" s="73" t="str">
        <f>CONCATENATE(deelnemers[[#This Row],[Deelname nr :]]," - ",deelnemers[[#This Row],[Deelnemer :]])</f>
        <v>47 - Cindy van den B.</v>
      </c>
      <c r="AM48" s="2"/>
    </row>
    <row r="49" spans="1:39">
      <c r="A49" s="70">
        <v>48</v>
      </c>
      <c r="B49" s="71" t="s">
        <v>440</v>
      </c>
      <c r="C49" s="71" t="s">
        <v>393</v>
      </c>
      <c r="D49" s="71" t="s">
        <v>472</v>
      </c>
      <c r="E49" s="85" t="s">
        <v>43</v>
      </c>
      <c r="F49" s="85">
        <v>145</v>
      </c>
      <c r="G49" s="85">
        <v>1</v>
      </c>
      <c r="H49" s="85">
        <v>182</v>
      </c>
      <c r="I49" s="85">
        <v>170</v>
      </c>
      <c r="J49" s="85">
        <v>98</v>
      </c>
      <c r="K49" s="85">
        <v>218</v>
      </c>
      <c r="L49" s="85">
        <v>61</v>
      </c>
      <c r="M49" s="85">
        <v>62</v>
      </c>
      <c r="N49" s="85">
        <v>109</v>
      </c>
      <c r="O49" s="85">
        <v>90</v>
      </c>
      <c r="P49" s="85">
        <v>229</v>
      </c>
      <c r="Q49" s="85">
        <v>116</v>
      </c>
      <c r="R49" s="85">
        <v>111</v>
      </c>
      <c r="S49" s="85">
        <v>133</v>
      </c>
      <c r="T49" s="85">
        <v>138</v>
      </c>
      <c r="U49" s="85"/>
      <c r="V49" s="116">
        <f>IF($F49=""," ",VLOOKUP($F49,'rennerstabel'!F:I,4,FALSE))*2</f>
        <v>260</v>
      </c>
      <c r="W49" s="73">
        <f>IF($G49=""," ",VLOOKUP($G49,'rennerstabel'!F:I,4,FALSE))</f>
        <v>108</v>
      </c>
      <c r="X49" s="73">
        <f>IF($H49=""," ",VLOOKUP($H49,'rennerstabel'!F:I,4,FALSE))</f>
        <v>316</v>
      </c>
      <c r="Y49" s="73">
        <f>IF($I49=""," ",VLOOKUP($I49,'rennerstabel'!F:I,4,FALSE))</f>
        <v>148</v>
      </c>
      <c r="Z49" s="73">
        <f>IF($J49=""," ",VLOOKUP($J49,'rennerstabel'!F:I,4,FALSE))</f>
        <v>94</v>
      </c>
      <c r="AA49" s="73">
        <f>IF($K49=""," ",VLOOKUP($K49,'rennerstabel'!F:I,4,FALSE))</f>
        <v>0</v>
      </c>
      <c r="AB49" s="73">
        <f>IF($L49=""," ",VLOOKUP($L49,'rennerstabel'!F:I,4,FALSE))</f>
        <v>81</v>
      </c>
      <c r="AC49" s="73">
        <f>IF($M49=""," ",VLOOKUP($M49,'rennerstabel'!F:I,4,FALSE))</f>
        <v>90</v>
      </c>
      <c r="AD49" s="73">
        <f>IF($N49=""," ",VLOOKUP($N49,'rennerstabel'!F:I,4,FALSE))</f>
        <v>195</v>
      </c>
      <c r="AE49" s="73">
        <f>IF($O49=""," ",VLOOKUP($O49,'rennerstabel'!F:I,4,FALSE))</f>
        <v>0</v>
      </c>
      <c r="AF49" s="73">
        <f>IF($P49=""," ",VLOOKUP($P49,'rennerstabel'!F:I,4,FALSE))</f>
        <v>74</v>
      </c>
      <c r="AG49" s="73">
        <f>IF($Q49=""," ",VLOOKUP($Q49,'rennerstabel'!F:I,4,FALSE))</f>
        <v>0</v>
      </c>
      <c r="AH49" s="73">
        <f>IF($R49=""," ",VLOOKUP($R49,'rennerstabel'!F:I,4,FALSE))</f>
        <v>8</v>
      </c>
      <c r="AI49" s="73">
        <f>IF($S49=""," ",VLOOKUP($S49,'rennerstabel'!F:I,4,FALSE))</f>
        <v>339</v>
      </c>
      <c r="AJ49" s="73">
        <f>IF($T49=""," ",VLOOKUP($T49,'rennerstabel'!F:I,4,FALSE))</f>
        <v>22</v>
      </c>
      <c r="AK49" s="72">
        <f t="shared" ref="AK49:AK57" si="5">SUM(V49:AJ49)</f>
        <v>1735</v>
      </c>
      <c r="AL49" s="73" t="str">
        <f>CONCATENATE(deelnemers[[#This Row],[Deelname nr :]]," - ",deelnemers[[#This Row],[Deelnemer :]])</f>
        <v>48 - Danny C.</v>
      </c>
      <c r="AM49" s="2" t="s">
        <v>470</v>
      </c>
    </row>
    <row r="50" spans="1:39">
      <c r="A50" s="70">
        <v>49</v>
      </c>
      <c r="B50" s="71" t="s">
        <v>441</v>
      </c>
      <c r="C50" s="71" t="s">
        <v>393</v>
      </c>
      <c r="D50" s="71" t="s">
        <v>474</v>
      </c>
      <c r="E50" s="85" t="s">
        <v>43</v>
      </c>
      <c r="F50" s="85">
        <v>1</v>
      </c>
      <c r="G50" s="85">
        <v>2</v>
      </c>
      <c r="H50" s="85">
        <v>62</v>
      </c>
      <c r="I50" s="85">
        <v>98</v>
      </c>
      <c r="J50" s="85">
        <v>100</v>
      </c>
      <c r="K50" s="85">
        <v>109</v>
      </c>
      <c r="L50" s="85">
        <v>25</v>
      </c>
      <c r="M50" s="85">
        <v>61</v>
      </c>
      <c r="N50" s="85">
        <v>133</v>
      </c>
      <c r="O50" s="85">
        <v>145</v>
      </c>
      <c r="P50" s="85">
        <v>181</v>
      </c>
      <c r="Q50" s="85">
        <v>182</v>
      </c>
      <c r="R50" s="85">
        <v>7</v>
      </c>
      <c r="S50" s="85">
        <v>134</v>
      </c>
      <c r="T50" s="85">
        <v>5</v>
      </c>
      <c r="U50" s="85"/>
      <c r="V50" s="116">
        <f>IF($F50=""," ",VLOOKUP($F50,'rennerstabel'!F:I,4,FALSE))*2</f>
        <v>216</v>
      </c>
      <c r="W50" s="73">
        <f>IF($G50=""," ",VLOOKUP($G50,'rennerstabel'!F:I,4,FALSE))</f>
        <v>314</v>
      </c>
      <c r="X50" s="73">
        <f>IF($H50=""," ",VLOOKUP($H50,'rennerstabel'!F:I,4,FALSE))</f>
        <v>90</v>
      </c>
      <c r="Y50" s="73">
        <f>IF($I50=""," ",VLOOKUP($I50,'rennerstabel'!F:I,4,FALSE))</f>
        <v>94</v>
      </c>
      <c r="Z50" s="73">
        <f>IF($J50=""," ",VLOOKUP($J50,'rennerstabel'!F:I,4,FALSE))</f>
        <v>0</v>
      </c>
      <c r="AA50" s="73">
        <f>IF($K50=""," ",VLOOKUP($K50,'rennerstabel'!F:I,4,FALSE))</f>
        <v>195</v>
      </c>
      <c r="AB50" s="73">
        <f>IF($L50=""," ",VLOOKUP($L50,'rennerstabel'!F:I,4,FALSE))</f>
        <v>0</v>
      </c>
      <c r="AC50" s="73">
        <f>IF($M50=""," ",VLOOKUP($M50,'rennerstabel'!F:I,4,FALSE))</f>
        <v>81</v>
      </c>
      <c r="AD50" s="73">
        <f>IF($N50=""," ",VLOOKUP($N50,'rennerstabel'!F:I,4,FALSE))</f>
        <v>339</v>
      </c>
      <c r="AE50" s="73">
        <f>IF($O50=""," ",VLOOKUP($O50,'rennerstabel'!F:I,4,FALSE))</f>
        <v>130</v>
      </c>
      <c r="AF50" s="73">
        <f>IF($P50=""," ",VLOOKUP($P50,'rennerstabel'!F:I,4,FALSE))</f>
        <v>231</v>
      </c>
      <c r="AG50" s="73">
        <f>IF($Q50=""," ",VLOOKUP($Q50,'rennerstabel'!F:I,4,FALSE))</f>
        <v>316</v>
      </c>
      <c r="AH50" s="73">
        <f>IF($R50=""," ",VLOOKUP($R50,'rennerstabel'!F:I,4,FALSE))</f>
        <v>0</v>
      </c>
      <c r="AI50" s="73">
        <f>IF($S50=""," ",VLOOKUP($S50,'rennerstabel'!F:I,4,FALSE))</f>
        <v>54</v>
      </c>
      <c r="AJ50" s="73">
        <f>IF($T50=""," ",VLOOKUP($T50,'rennerstabel'!F:I,4,FALSE))</f>
        <v>39</v>
      </c>
      <c r="AK50" s="72">
        <f t="shared" si="5"/>
        <v>2099</v>
      </c>
      <c r="AL50" s="73" t="str">
        <f>CONCATENATE(deelnemers[[#This Row],[Deelname nr :]]," - ",deelnemers[[#This Row],[Deelnemer :]])</f>
        <v>49 - Martijn V.</v>
      </c>
      <c r="AM50" s="2" t="s">
        <v>470</v>
      </c>
    </row>
    <row r="51" spans="1:39">
      <c r="A51" s="70">
        <v>50</v>
      </c>
      <c r="B51" s="71" t="s">
        <v>442</v>
      </c>
      <c r="C51" s="71" t="s">
        <v>393</v>
      </c>
      <c r="D51" s="71" t="s">
        <v>472</v>
      </c>
      <c r="E51" s="85" t="s">
        <v>43</v>
      </c>
      <c r="F51" s="85">
        <v>62</v>
      </c>
      <c r="G51" s="85">
        <v>1</v>
      </c>
      <c r="H51" s="85">
        <v>2</v>
      </c>
      <c r="I51" s="85">
        <v>98</v>
      </c>
      <c r="J51" s="85">
        <v>133</v>
      </c>
      <c r="K51" s="85">
        <v>145</v>
      </c>
      <c r="L51" s="85">
        <v>182</v>
      </c>
      <c r="M51" s="85">
        <v>181</v>
      </c>
      <c r="N51" s="85">
        <v>170</v>
      </c>
      <c r="O51" s="85">
        <v>241</v>
      </c>
      <c r="P51" s="85">
        <v>109</v>
      </c>
      <c r="Q51" s="85">
        <v>100</v>
      </c>
      <c r="R51" s="85">
        <v>14</v>
      </c>
      <c r="S51" s="85">
        <v>172</v>
      </c>
      <c r="T51" s="85">
        <v>218</v>
      </c>
      <c r="U51" s="85"/>
      <c r="V51" s="116">
        <f>IF($F51=""," ",VLOOKUP($F51,'rennerstabel'!F:I,4,FALSE))*2</f>
        <v>180</v>
      </c>
      <c r="W51" s="73">
        <f>IF($G51=""," ",VLOOKUP($G51,'rennerstabel'!F:I,4,FALSE))</f>
        <v>108</v>
      </c>
      <c r="X51" s="73">
        <f>IF($H51=""," ",VLOOKUP($H51,'rennerstabel'!F:I,4,FALSE))</f>
        <v>314</v>
      </c>
      <c r="Y51" s="73">
        <f>IF($I51=""," ",VLOOKUP($I51,'rennerstabel'!F:I,4,FALSE))</f>
        <v>94</v>
      </c>
      <c r="Z51" s="73">
        <f>IF($J51=""," ",VLOOKUP($J51,'rennerstabel'!F:I,4,FALSE))</f>
        <v>339</v>
      </c>
      <c r="AA51" s="73">
        <f>IF($K51=""," ",VLOOKUP($K51,'rennerstabel'!F:I,4,FALSE))</f>
        <v>130</v>
      </c>
      <c r="AB51" s="73">
        <f>IF($L51=""," ",VLOOKUP($L51,'rennerstabel'!F:I,4,FALSE))</f>
        <v>316</v>
      </c>
      <c r="AC51" s="73">
        <f>IF($M51=""," ",VLOOKUP($M51,'rennerstabel'!F:I,4,FALSE))</f>
        <v>231</v>
      </c>
      <c r="AD51" s="73">
        <f>IF($N51=""," ",VLOOKUP($N51,'rennerstabel'!F:I,4,FALSE))</f>
        <v>148</v>
      </c>
      <c r="AE51" s="73">
        <f>IF($O51=""," ",VLOOKUP($O51,'rennerstabel'!F:I,4,FALSE))</f>
        <v>117</v>
      </c>
      <c r="AF51" s="73">
        <f>IF($P51=""," ",VLOOKUP($P51,'rennerstabel'!F:I,4,FALSE))</f>
        <v>195</v>
      </c>
      <c r="AG51" s="73">
        <f>IF($Q51=""," ",VLOOKUP($Q51,'rennerstabel'!F:I,4,FALSE))</f>
        <v>0</v>
      </c>
      <c r="AH51" s="73">
        <f>IF($R51=""," ",VLOOKUP($R51,'rennerstabel'!F:I,4,FALSE))</f>
        <v>165</v>
      </c>
      <c r="AI51" s="73">
        <f>IF($S51=""," ",VLOOKUP($S51,'rennerstabel'!F:I,4,FALSE))</f>
        <v>0</v>
      </c>
      <c r="AJ51" s="73">
        <f>IF($T51=""," ",VLOOKUP($T51,'rennerstabel'!F:I,4,FALSE))</f>
        <v>0</v>
      </c>
      <c r="AK51" s="72">
        <f t="shared" si="5"/>
        <v>2337</v>
      </c>
      <c r="AL51" s="73" t="str">
        <f>CONCATENATE(deelnemers[[#This Row],[Deelname nr :]]," - ",deelnemers[[#This Row],[Deelnemer :]])</f>
        <v>50 - Esther van der L.</v>
      </c>
      <c r="AM51" s="2" t="s">
        <v>470</v>
      </c>
    </row>
    <row r="52" spans="1:39">
      <c r="A52" s="70">
        <v>51</v>
      </c>
      <c r="B52" s="71" t="s">
        <v>443</v>
      </c>
      <c r="C52" s="71" t="s">
        <v>393</v>
      </c>
      <c r="D52" s="71" t="s">
        <v>475</v>
      </c>
      <c r="E52" s="85" t="s">
        <v>43</v>
      </c>
      <c r="F52" s="85">
        <v>1</v>
      </c>
      <c r="G52" s="85">
        <v>98</v>
      </c>
      <c r="H52" s="85">
        <v>100</v>
      </c>
      <c r="I52" s="85">
        <v>109</v>
      </c>
      <c r="J52" s="85">
        <v>133</v>
      </c>
      <c r="K52" s="85">
        <v>145</v>
      </c>
      <c r="L52" s="85">
        <v>181</v>
      </c>
      <c r="M52" s="85">
        <v>182</v>
      </c>
      <c r="N52" s="85">
        <v>134</v>
      </c>
      <c r="O52" s="85">
        <v>97</v>
      </c>
      <c r="P52" s="85">
        <v>62</v>
      </c>
      <c r="Q52" s="85">
        <v>61</v>
      </c>
      <c r="R52" s="85">
        <v>218</v>
      </c>
      <c r="S52" s="85">
        <v>229</v>
      </c>
      <c r="T52" s="85">
        <v>261</v>
      </c>
      <c r="U52" s="85"/>
      <c r="V52" s="116">
        <f>IF($F52=""," ",VLOOKUP($F52,'rennerstabel'!F:I,4,FALSE))*2</f>
        <v>216</v>
      </c>
      <c r="W52" s="73">
        <f>IF($G52=""," ",VLOOKUP($G52,'rennerstabel'!F:I,4,FALSE))</f>
        <v>94</v>
      </c>
      <c r="X52" s="73">
        <f>IF($H52=""," ",VLOOKUP($H52,'rennerstabel'!F:I,4,FALSE))</f>
        <v>0</v>
      </c>
      <c r="Y52" s="73">
        <f>IF($I52=""," ",VLOOKUP($I52,'rennerstabel'!F:I,4,FALSE))</f>
        <v>195</v>
      </c>
      <c r="Z52" s="73">
        <f>IF($J52=""," ",VLOOKUP($J52,'rennerstabel'!F:I,4,FALSE))</f>
        <v>339</v>
      </c>
      <c r="AA52" s="73">
        <f>IF($K52=""," ",VLOOKUP($K52,'rennerstabel'!F:I,4,FALSE))</f>
        <v>130</v>
      </c>
      <c r="AB52" s="73">
        <f>IF($L52=""," ",VLOOKUP($L52,'rennerstabel'!F:I,4,FALSE))</f>
        <v>231</v>
      </c>
      <c r="AC52" s="73">
        <f>IF($M52=""," ",VLOOKUP($M52,'rennerstabel'!F:I,4,FALSE))</f>
        <v>316</v>
      </c>
      <c r="AD52" s="73">
        <f>IF($N52=""," ",VLOOKUP($N52,'rennerstabel'!F:I,4,FALSE))</f>
        <v>54</v>
      </c>
      <c r="AE52" s="73">
        <f>IF($O52=""," ",VLOOKUP($O52,'rennerstabel'!F:I,4,FALSE))</f>
        <v>51</v>
      </c>
      <c r="AF52" s="73">
        <f>IF($P52=""," ",VLOOKUP($P52,'rennerstabel'!F:I,4,FALSE))</f>
        <v>90</v>
      </c>
      <c r="AG52" s="73">
        <f>IF($Q52=""," ",VLOOKUP($Q52,'rennerstabel'!F:I,4,FALSE))</f>
        <v>81</v>
      </c>
      <c r="AH52" s="73">
        <f>IF($R52=""," ",VLOOKUP($R52,'rennerstabel'!F:I,4,FALSE))</f>
        <v>0</v>
      </c>
      <c r="AI52" s="73">
        <f>IF($S52=""," ",VLOOKUP($S52,'rennerstabel'!F:I,4,FALSE))</f>
        <v>74</v>
      </c>
      <c r="AJ52" s="73">
        <f>IF($T52=""," ",VLOOKUP($T52,'rennerstabel'!F:I,4,FALSE))</f>
        <v>0</v>
      </c>
      <c r="AK52" s="72">
        <f t="shared" si="5"/>
        <v>1871</v>
      </c>
      <c r="AL52" s="73" t="str">
        <f>CONCATENATE(deelnemers[[#This Row],[Deelname nr :]]," - ",deelnemers[[#This Row],[Deelnemer :]])</f>
        <v>51 - Richard B.</v>
      </c>
      <c r="AM52" s="2" t="s">
        <v>470</v>
      </c>
    </row>
    <row r="53" spans="1:39">
      <c r="A53" s="70">
        <v>52</v>
      </c>
      <c r="B53" s="71" t="s">
        <v>444</v>
      </c>
      <c r="C53" s="71" t="s">
        <v>393</v>
      </c>
      <c r="D53" s="71" t="s">
        <v>321</v>
      </c>
      <c r="E53" s="85" t="s">
        <v>43</v>
      </c>
      <c r="F53" s="85">
        <v>1</v>
      </c>
      <c r="G53" s="85">
        <v>25</v>
      </c>
      <c r="H53" s="85">
        <v>133</v>
      </c>
      <c r="I53" s="85">
        <v>145</v>
      </c>
      <c r="J53" s="85">
        <v>181</v>
      </c>
      <c r="K53" s="85">
        <v>182</v>
      </c>
      <c r="L53" s="85">
        <v>134</v>
      </c>
      <c r="M53" s="85">
        <v>109</v>
      </c>
      <c r="N53" s="85">
        <v>97</v>
      </c>
      <c r="O53" s="85">
        <v>100</v>
      </c>
      <c r="P53" s="85">
        <v>61</v>
      </c>
      <c r="Q53" s="85">
        <v>62</v>
      </c>
      <c r="R53" s="85">
        <v>2</v>
      </c>
      <c r="S53" s="85">
        <v>49</v>
      </c>
      <c r="T53" s="85">
        <v>218</v>
      </c>
      <c r="U53" s="85"/>
      <c r="V53" s="116">
        <f>IF($F53=""," ",VLOOKUP($F53,'rennerstabel'!F:I,4,FALSE))*2</f>
        <v>216</v>
      </c>
      <c r="W53" s="73">
        <f>IF($G53=""," ",VLOOKUP($G53,'rennerstabel'!F:I,4,FALSE))</f>
        <v>0</v>
      </c>
      <c r="X53" s="73">
        <f>IF($H53=""," ",VLOOKUP($H53,'rennerstabel'!F:I,4,FALSE))</f>
        <v>339</v>
      </c>
      <c r="Y53" s="73">
        <f>IF($I53=""," ",VLOOKUP($I53,'rennerstabel'!F:I,4,FALSE))</f>
        <v>130</v>
      </c>
      <c r="Z53" s="73">
        <f>IF($J53=""," ",VLOOKUP($J53,'rennerstabel'!F:I,4,FALSE))</f>
        <v>231</v>
      </c>
      <c r="AA53" s="73">
        <f>IF($K53=""," ",VLOOKUP($K53,'rennerstabel'!F:I,4,FALSE))</f>
        <v>316</v>
      </c>
      <c r="AB53" s="73">
        <f>IF($L53=""," ",VLOOKUP($L53,'rennerstabel'!F:I,4,FALSE))</f>
        <v>54</v>
      </c>
      <c r="AC53" s="73">
        <f>IF($M53=""," ",VLOOKUP($M53,'rennerstabel'!F:I,4,FALSE))</f>
        <v>195</v>
      </c>
      <c r="AD53" s="73">
        <f>IF($N53=""," ",VLOOKUP($N53,'rennerstabel'!F:I,4,FALSE))</f>
        <v>51</v>
      </c>
      <c r="AE53" s="73">
        <f>IF($O53=""," ",VLOOKUP($O53,'rennerstabel'!F:I,4,FALSE))</f>
        <v>0</v>
      </c>
      <c r="AF53" s="73">
        <f>IF($P53=""," ",VLOOKUP($P53,'rennerstabel'!F:I,4,FALSE))</f>
        <v>81</v>
      </c>
      <c r="AG53" s="73">
        <f>IF($Q53=""," ",VLOOKUP($Q53,'rennerstabel'!F:I,4,FALSE))</f>
        <v>90</v>
      </c>
      <c r="AH53" s="73">
        <f>IF($R53=""," ",VLOOKUP($R53,'rennerstabel'!F:I,4,FALSE))</f>
        <v>314</v>
      </c>
      <c r="AI53" s="73">
        <f>IF($S53=""," ",VLOOKUP($S53,'rennerstabel'!F:I,4,FALSE))</f>
        <v>0</v>
      </c>
      <c r="AJ53" s="73">
        <f>IF($T53=""," ",VLOOKUP($T53,'rennerstabel'!F:I,4,FALSE))</f>
        <v>0</v>
      </c>
      <c r="AK53" s="72">
        <f t="shared" si="5"/>
        <v>2017</v>
      </c>
      <c r="AL53" s="73" t="str">
        <f>CONCATENATE(deelnemers[[#This Row],[Deelname nr :]]," - ",deelnemers[[#This Row],[Deelnemer :]])</f>
        <v>52 - Wilco den B.</v>
      </c>
      <c r="AM53" s="2" t="s">
        <v>470</v>
      </c>
    </row>
    <row r="54" spans="1:39">
      <c r="A54" s="70">
        <v>53</v>
      </c>
      <c r="B54" s="71" t="s">
        <v>459</v>
      </c>
      <c r="C54" s="71" t="s">
        <v>393</v>
      </c>
      <c r="D54" s="71" t="s">
        <v>473</v>
      </c>
      <c r="E54" s="85" t="s">
        <v>43</v>
      </c>
      <c r="F54" s="85">
        <v>145</v>
      </c>
      <c r="G54" s="85">
        <v>133</v>
      </c>
      <c r="H54" s="85">
        <v>182</v>
      </c>
      <c r="I54" s="85">
        <v>1</v>
      </c>
      <c r="J54" s="85">
        <v>2</v>
      </c>
      <c r="K54" s="85">
        <v>5</v>
      </c>
      <c r="L54" s="85">
        <v>13</v>
      </c>
      <c r="M54" s="85">
        <v>25</v>
      </c>
      <c r="N54" s="85">
        <v>49</v>
      </c>
      <c r="O54" s="85">
        <v>62</v>
      </c>
      <c r="P54" s="85">
        <v>98</v>
      </c>
      <c r="Q54" s="85">
        <v>109</v>
      </c>
      <c r="R54" s="85">
        <v>158</v>
      </c>
      <c r="S54" s="85">
        <v>181</v>
      </c>
      <c r="T54" s="85">
        <v>193</v>
      </c>
      <c r="U54" s="85"/>
      <c r="V54" s="116">
        <f>IF($F54=""," ",VLOOKUP($F54,'rennerstabel'!F:I,4,FALSE))*2</f>
        <v>260</v>
      </c>
      <c r="W54" s="73">
        <f>IF($G54=""," ",VLOOKUP($G54,'rennerstabel'!F:I,4,FALSE))</f>
        <v>339</v>
      </c>
      <c r="X54" s="73">
        <f>IF($H54=""," ",VLOOKUP($H54,'rennerstabel'!F:I,4,FALSE))</f>
        <v>316</v>
      </c>
      <c r="Y54" s="73">
        <f>IF($I54=""," ",VLOOKUP($I54,'rennerstabel'!F:I,4,FALSE))</f>
        <v>108</v>
      </c>
      <c r="Z54" s="73">
        <f>IF($J54=""," ",VLOOKUP($J54,'rennerstabel'!F:I,4,FALSE))</f>
        <v>314</v>
      </c>
      <c r="AA54" s="73">
        <f>IF($K54=""," ",VLOOKUP($K54,'rennerstabel'!F:I,4,FALSE))</f>
        <v>39</v>
      </c>
      <c r="AB54" s="73">
        <f>IF($L54=""," ",VLOOKUP($L54,'rennerstabel'!F:I,4,FALSE))</f>
        <v>0</v>
      </c>
      <c r="AC54" s="73">
        <f>IF($M54=""," ",VLOOKUP($M54,'rennerstabel'!F:I,4,FALSE))</f>
        <v>0</v>
      </c>
      <c r="AD54" s="73">
        <f>IF($N54=""," ",VLOOKUP($N54,'rennerstabel'!F:I,4,FALSE))</f>
        <v>0</v>
      </c>
      <c r="AE54" s="73">
        <f>IF($O54=""," ",VLOOKUP($O54,'rennerstabel'!F:I,4,FALSE))</f>
        <v>90</v>
      </c>
      <c r="AF54" s="73">
        <f>IF($P54=""," ",VLOOKUP($P54,'rennerstabel'!F:I,4,FALSE))</f>
        <v>94</v>
      </c>
      <c r="AG54" s="73">
        <f>IF($Q54=""," ",VLOOKUP($Q54,'rennerstabel'!F:I,4,FALSE))</f>
        <v>195</v>
      </c>
      <c r="AH54" s="73">
        <f>IF($R54=""," ",VLOOKUP($R54,'rennerstabel'!F:I,4,FALSE))</f>
        <v>0</v>
      </c>
      <c r="AI54" s="73">
        <f>IF($S54=""," ",VLOOKUP($S54,'rennerstabel'!F:I,4,FALSE))</f>
        <v>231</v>
      </c>
      <c r="AJ54" s="73">
        <f>IF($T54=""," ",VLOOKUP($T54,'rennerstabel'!F:I,4,FALSE))</f>
        <v>74</v>
      </c>
      <c r="AK54" s="72">
        <f t="shared" si="5"/>
        <v>2060</v>
      </c>
      <c r="AL54" s="73" t="str">
        <f>CONCATENATE(deelnemers[[#This Row],[Deelname nr :]]," - ",deelnemers[[#This Row],[Deelnemer :]])</f>
        <v>53 - Frank F.</v>
      </c>
      <c r="AM54" s="2" t="s">
        <v>470</v>
      </c>
    </row>
    <row r="55" spans="1:39">
      <c r="A55" s="70">
        <v>54</v>
      </c>
      <c r="B55" s="71" t="s">
        <v>446</v>
      </c>
      <c r="C55" s="71" t="s">
        <v>393</v>
      </c>
      <c r="D55" s="71" t="s">
        <v>476</v>
      </c>
      <c r="E55" s="85" t="s">
        <v>43</v>
      </c>
      <c r="F55" s="85">
        <v>182</v>
      </c>
      <c r="G55" s="85">
        <v>1</v>
      </c>
      <c r="H55" s="85">
        <v>2</v>
      </c>
      <c r="I55" s="85">
        <v>61</v>
      </c>
      <c r="J55" s="85">
        <v>145</v>
      </c>
      <c r="K55" s="85">
        <v>133</v>
      </c>
      <c r="L55" s="85">
        <v>181</v>
      </c>
      <c r="M55" s="85">
        <v>241</v>
      </c>
      <c r="N55" s="85">
        <v>62</v>
      </c>
      <c r="O55" s="85">
        <v>97</v>
      </c>
      <c r="P55" s="85">
        <v>170</v>
      </c>
      <c r="Q55" s="85">
        <v>14</v>
      </c>
      <c r="R55" s="85">
        <v>98</v>
      </c>
      <c r="S55" s="85">
        <v>109</v>
      </c>
      <c r="T55" s="85">
        <v>99</v>
      </c>
      <c r="U55" s="85"/>
      <c r="V55" s="116">
        <f>IF($F55=""," ",VLOOKUP($F55,'rennerstabel'!F:I,4,FALSE))*2</f>
        <v>632</v>
      </c>
      <c r="W55" s="73">
        <f>IF($G55=""," ",VLOOKUP($G55,'rennerstabel'!F:I,4,FALSE))</f>
        <v>108</v>
      </c>
      <c r="X55" s="73">
        <f>IF($H55=""," ",VLOOKUP($H55,'rennerstabel'!F:I,4,FALSE))</f>
        <v>314</v>
      </c>
      <c r="Y55" s="73">
        <f>IF($I55=""," ",VLOOKUP($I55,'rennerstabel'!F:I,4,FALSE))</f>
        <v>81</v>
      </c>
      <c r="Z55" s="73">
        <f>IF($J55=""," ",VLOOKUP($J55,'rennerstabel'!F:I,4,FALSE))</f>
        <v>130</v>
      </c>
      <c r="AA55" s="73">
        <f>IF($K55=""," ",VLOOKUP($K55,'rennerstabel'!F:I,4,FALSE))</f>
        <v>339</v>
      </c>
      <c r="AB55" s="73">
        <f>IF($L55=""," ",VLOOKUP($L55,'rennerstabel'!F:I,4,FALSE))</f>
        <v>231</v>
      </c>
      <c r="AC55" s="73">
        <f>IF($M55=""," ",VLOOKUP($M55,'rennerstabel'!F:I,4,FALSE))</f>
        <v>117</v>
      </c>
      <c r="AD55" s="73">
        <f>IF($N55=""," ",VLOOKUP($N55,'rennerstabel'!F:I,4,FALSE))</f>
        <v>90</v>
      </c>
      <c r="AE55" s="73">
        <f>IF($O55=""," ",VLOOKUP($O55,'rennerstabel'!F:I,4,FALSE))</f>
        <v>51</v>
      </c>
      <c r="AF55" s="73">
        <f>IF($P55=""," ",VLOOKUP($P55,'rennerstabel'!F:I,4,FALSE))</f>
        <v>148</v>
      </c>
      <c r="AG55" s="73">
        <f>IF($Q55=""," ",VLOOKUP($Q55,'rennerstabel'!F:I,4,FALSE))</f>
        <v>165</v>
      </c>
      <c r="AH55" s="73">
        <f>IF($R55=""," ",VLOOKUP($R55,'rennerstabel'!F:I,4,FALSE))</f>
        <v>94</v>
      </c>
      <c r="AI55" s="73">
        <f>IF($S55=""," ",VLOOKUP($S55,'rennerstabel'!F:I,4,FALSE))</f>
        <v>195</v>
      </c>
      <c r="AJ55" s="73">
        <f>IF($T55=""," ",VLOOKUP($T55,'rennerstabel'!F:I,4,FALSE))</f>
        <v>0</v>
      </c>
      <c r="AK55" s="72">
        <f t="shared" si="5"/>
        <v>2695</v>
      </c>
      <c r="AL55" s="73" t="str">
        <f>CONCATENATE(deelnemers[[#This Row],[Deelname nr :]]," - ",deelnemers[[#This Row],[Deelnemer :]])</f>
        <v>54 - Corjan H.</v>
      </c>
      <c r="AM55" s="2"/>
    </row>
    <row r="56" spans="1:39">
      <c r="A56" s="70">
        <v>55</v>
      </c>
      <c r="B56" s="71" t="s">
        <v>447</v>
      </c>
      <c r="C56" s="71" t="s">
        <v>445</v>
      </c>
      <c r="D56" s="71" t="s">
        <v>476</v>
      </c>
      <c r="E56" s="85" t="s">
        <v>43</v>
      </c>
      <c r="F56" s="85">
        <v>98</v>
      </c>
      <c r="G56" s="85">
        <v>34</v>
      </c>
      <c r="H56" s="85">
        <v>43</v>
      </c>
      <c r="I56" s="85">
        <v>133</v>
      </c>
      <c r="J56" s="85">
        <v>113</v>
      </c>
      <c r="K56" s="85">
        <v>97</v>
      </c>
      <c r="L56" s="85">
        <v>37</v>
      </c>
      <c r="M56" s="85">
        <v>100</v>
      </c>
      <c r="N56" s="85">
        <v>109</v>
      </c>
      <c r="O56" s="85">
        <v>182</v>
      </c>
      <c r="P56" s="85">
        <v>137</v>
      </c>
      <c r="Q56" s="85">
        <v>147</v>
      </c>
      <c r="R56" s="85">
        <v>172</v>
      </c>
      <c r="S56" s="85">
        <v>14</v>
      </c>
      <c r="T56" s="85">
        <v>99</v>
      </c>
      <c r="U56" s="85"/>
      <c r="V56" s="116">
        <f>IF($F56=""," ",VLOOKUP($F56,'rennerstabel'!F:I,4,FALSE))*2</f>
        <v>188</v>
      </c>
      <c r="W56" s="73">
        <f>IF($G56=""," ",VLOOKUP($G56,'rennerstabel'!F:I,4,FALSE))</f>
        <v>95</v>
      </c>
      <c r="X56" s="73">
        <f>IF($H56=""," ",VLOOKUP($H56,'rennerstabel'!F:I,4,FALSE))</f>
        <v>0</v>
      </c>
      <c r="Y56" s="73">
        <f>IF($I56=""," ",VLOOKUP($I56,'rennerstabel'!F:I,4,FALSE))</f>
        <v>339</v>
      </c>
      <c r="Z56" s="73">
        <f>IF($J56=""," ",VLOOKUP($J56,'rennerstabel'!F:I,4,FALSE))</f>
        <v>0</v>
      </c>
      <c r="AA56" s="73">
        <f>IF($K56=""," ",VLOOKUP($K56,'rennerstabel'!F:I,4,FALSE))</f>
        <v>51</v>
      </c>
      <c r="AB56" s="73">
        <f>IF($L56=""," ",VLOOKUP($L56,'rennerstabel'!F:I,4,FALSE))</f>
        <v>88</v>
      </c>
      <c r="AC56" s="73">
        <f>IF($M56=""," ",VLOOKUP($M56,'rennerstabel'!F:I,4,FALSE))</f>
        <v>0</v>
      </c>
      <c r="AD56" s="73">
        <f>IF($N56=""," ",VLOOKUP($N56,'rennerstabel'!F:I,4,FALSE))</f>
        <v>195</v>
      </c>
      <c r="AE56" s="73">
        <f>IF($O56=""," ",VLOOKUP($O56,'rennerstabel'!F:I,4,FALSE))</f>
        <v>316</v>
      </c>
      <c r="AF56" s="73">
        <f>IF($P56=""," ",VLOOKUP($P56,'rennerstabel'!F:I,4,FALSE))</f>
        <v>53</v>
      </c>
      <c r="AG56" s="73">
        <f>IF($Q56=""," ",VLOOKUP($Q56,'rennerstabel'!F:I,4,FALSE))</f>
        <v>0</v>
      </c>
      <c r="AH56" s="73">
        <f>IF($R56=""," ",VLOOKUP($R56,'rennerstabel'!F:I,4,FALSE))</f>
        <v>0</v>
      </c>
      <c r="AI56" s="73">
        <f>IF($S56=""," ",VLOOKUP($S56,'rennerstabel'!F:I,4,FALSE))</f>
        <v>165</v>
      </c>
      <c r="AJ56" s="73">
        <f>IF($T56=""," ",VLOOKUP($T56,'rennerstabel'!F:I,4,FALSE))</f>
        <v>0</v>
      </c>
      <c r="AK56" s="72">
        <f t="shared" si="5"/>
        <v>1490</v>
      </c>
      <c r="AL56" s="73" t="str">
        <f>CONCATENATE(deelnemers[[#This Row],[Deelname nr :]]," - ",deelnemers[[#This Row],[Deelnemer :]])</f>
        <v>55 - Quinn H.</v>
      </c>
      <c r="AM56" s="2"/>
    </row>
    <row r="57" spans="1:39">
      <c r="A57" s="70">
        <v>56</v>
      </c>
      <c r="B57" s="71" t="s">
        <v>448</v>
      </c>
      <c r="C57" s="71" t="s">
        <v>393</v>
      </c>
      <c r="D57" s="71" t="s">
        <v>321</v>
      </c>
      <c r="E57" s="85" t="s">
        <v>43</v>
      </c>
      <c r="F57" s="85">
        <v>1</v>
      </c>
      <c r="G57" s="85">
        <v>133</v>
      </c>
      <c r="H57" s="85">
        <v>145</v>
      </c>
      <c r="I57" s="85">
        <v>25</v>
      </c>
      <c r="J57" s="85">
        <v>2</v>
      </c>
      <c r="K57" s="85">
        <v>182</v>
      </c>
      <c r="L57" s="85">
        <v>181</v>
      </c>
      <c r="M57" s="85">
        <v>241</v>
      </c>
      <c r="N57" s="85">
        <v>5</v>
      </c>
      <c r="O57" s="85">
        <v>62</v>
      </c>
      <c r="P57" s="85">
        <v>109</v>
      </c>
      <c r="Q57" s="85">
        <v>61</v>
      </c>
      <c r="R57" s="85">
        <v>198</v>
      </c>
      <c r="S57" s="85">
        <v>193</v>
      </c>
      <c r="T57" s="85">
        <v>51</v>
      </c>
      <c r="U57" s="85"/>
      <c r="V57" s="116">
        <f>IF($F57=""," ",VLOOKUP($F57,'rennerstabel'!F:I,4,FALSE))*2</f>
        <v>216</v>
      </c>
      <c r="W57" s="73">
        <f>IF($G57=""," ",VLOOKUP($G57,'rennerstabel'!F:I,4,FALSE))</f>
        <v>339</v>
      </c>
      <c r="X57" s="73">
        <f>IF($H57=""," ",VLOOKUP($H57,'rennerstabel'!F:I,4,FALSE))</f>
        <v>130</v>
      </c>
      <c r="Y57" s="73">
        <f>IF($I57=""," ",VLOOKUP($I57,'rennerstabel'!F:I,4,FALSE))</f>
        <v>0</v>
      </c>
      <c r="Z57" s="73">
        <f>IF($J57=""," ",VLOOKUP($J57,'rennerstabel'!F:I,4,FALSE))</f>
        <v>314</v>
      </c>
      <c r="AA57" s="73">
        <f>IF($K57=""," ",VLOOKUP($K57,'rennerstabel'!F:I,4,FALSE))</f>
        <v>316</v>
      </c>
      <c r="AB57" s="73">
        <f>IF($L57=""," ",VLOOKUP($L57,'rennerstabel'!F:I,4,FALSE))</f>
        <v>231</v>
      </c>
      <c r="AC57" s="73">
        <f>IF($M57=""," ",VLOOKUP($M57,'rennerstabel'!F:I,4,FALSE))</f>
        <v>117</v>
      </c>
      <c r="AD57" s="73">
        <f>IF($N57=""," ",VLOOKUP($N57,'rennerstabel'!F:I,4,FALSE))</f>
        <v>39</v>
      </c>
      <c r="AE57" s="73">
        <f>IF($O57=""," ",VLOOKUP($O57,'rennerstabel'!F:I,4,FALSE))</f>
        <v>90</v>
      </c>
      <c r="AF57" s="73">
        <f>IF($P57=""," ",VLOOKUP($P57,'rennerstabel'!F:I,4,FALSE))</f>
        <v>195</v>
      </c>
      <c r="AG57" s="73">
        <f>IF($Q57=""," ",VLOOKUP($Q57,'rennerstabel'!F:I,4,FALSE))</f>
        <v>81</v>
      </c>
      <c r="AH57" s="73">
        <f>IF($R57=""," ",VLOOKUP($R57,'rennerstabel'!F:I,4,FALSE))</f>
        <v>9</v>
      </c>
      <c r="AI57" s="73">
        <f>IF($S57=""," ",VLOOKUP($S57,'rennerstabel'!F:I,4,FALSE))</f>
        <v>74</v>
      </c>
      <c r="AJ57" s="73">
        <f>IF($T57=""," ",VLOOKUP($T57,'rennerstabel'!F:I,4,FALSE))</f>
        <v>15</v>
      </c>
      <c r="AK57" s="72">
        <f t="shared" si="5"/>
        <v>2166</v>
      </c>
      <c r="AL57" s="73" t="str">
        <f>CONCATENATE(deelnemers[[#This Row],[Deelname nr :]]," - ",deelnemers[[#This Row],[Deelnemer :]])</f>
        <v>56 - Erik L.</v>
      </c>
      <c r="AM57" s="2" t="s">
        <v>470</v>
      </c>
    </row>
    <row r="58" spans="1:39">
      <c r="A58" s="70">
        <v>57</v>
      </c>
      <c r="B58" s="71" t="s">
        <v>465</v>
      </c>
      <c r="C58" s="71" t="s">
        <v>449</v>
      </c>
      <c r="D58" s="71" t="s">
        <v>321</v>
      </c>
      <c r="E58" s="85" t="s">
        <v>43</v>
      </c>
      <c r="F58" s="85">
        <v>1</v>
      </c>
      <c r="G58" s="85">
        <v>133</v>
      </c>
      <c r="H58" s="85">
        <v>145</v>
      </c>
      <c r="I58" s="85">
        <v>182</v>
      </c>
      <c r="J58" s="85">
        <v>97</v>
      </c>
      <c r="K58" s="85">
        <v>241</v>
      </c>
      <c r="L58" s="85">
        <v>181</v>
      </c>
      <c r="M58" s="85">
        <v>61</v>
      </c>
      <c r="N58" s="85">
        <v>98</v>
      </c>
      <c r="O58" s="85">
        <v>14</v>
      </c>
      <c r="P58" s="85">
        <v>62</v>
      </c>
      <c r="Q58" s="85">
        <v>84</v>
      </c>
      <c r="R58" s="85">
        <v>37</v>
      </c>
      <c r="S58" s="85">
        <v>29</v>
      </c>
      <c r="T58" s="85">
        <v>113</v>
      </c>
      <c r="U58" s="85"/>
      <c r="V58" s="116">
        <f>IF($F58=""," ",VLOOKUP($F58,'rennerstabel'!F:I,4,FALSE))*2</f>
        <v>216</v>
      </c>
      <c r="W58" s="73">
        <f>IF($G58=""," ",VLOOKUP($G58,'rennerstabel'!F:I,4,FALSE))</f>
        <v>339</v>
      </c>
      <c r="X58" s="73">
        <f>IF($H58=""," ",VLOOKUP($H58,'rennerstabel'!F:I,4,FALSE))</f>
        <v>130</v>
      </c>
      <c r="Y58" s="73">
        <f>IF($I58=""," ",VLOOKUP($I58,'rennerstabel'!F:I,4,FALSE))</f>
        <v>316</v>
      </c>
      <c r="Z58" s="73">
        <f>IF($J58=""," ",VLOOKUP($J58,'rennerstabel'!F:I,4,FALSE))</f>
        <v>51</v>
      </c>
      <c r="AA58" s="73">
        <f>IF($K58=""," ",VLOOKUP($K58,'rennerstabel'!F:I,4,FALSE))</f>
        <v>117</v>
      </c>
      <c r="AB58" s="73">
        <f>IF($L58=""," ",VLOOKUP($L58,'rennerstabel'!F:I,4,FALSE))</f>
        <v>231</v>
      </c>
      <c r="AC58" s="73">
        <f>IF($M58=""," ",VLOOKUP($M58,'rennerstabel'!F:I,4,FALSE))</f>
        <v>81</v>
      </c>
      <c r="AD58" s="73">
        <f>IF($N58=""," ",VLOOKUP($N58,'rennerstabel'!F:I,4,FALSE))</f>
        <v>94</v>
      </c>
      <c r="AE58" s="73">
        <f>IF($O58=""," ",VLOOKUP($O58,'rennerstabel'!F:I,4,FALSE))</f>
        <v>165</v>
      </c>
      <c r="AF58" s="73">
        <f>IF($P58=""," ",VLOOKUP($P58,'rennerstabel'!F:I,4,FALSE))</f>
        <v>90</v>
      </c>
      <c r="AG58" s="73">
        <f>IF($Q58=""," ",VLOOKUP($Q58,'rennerstabel'!F:I,4,FALSE))</f>
        <v>29</v>
      </c>
      <c r="AH58" s="73">
        <f>IF($R58=""," ",VLOOKUP($R58,'rennerstabel'!F:I,4,FALSE))</f>
        <v>88</v>
      </c>
      <c r="AI58" s="73">
        <f>IF($S58=""," ",VLOOKUP($S58,'rennerstabel'!F:I,4,FALSE))</f>
        <v>40</v>
      </c>
      <c r="AJ58" s="73">
        <f>IF($T58=""," ",VLOOKUP($T58,'rennerstabel'!F:I,4,FALSE))</f>
        <v>0</v>
      </c>
      <c r="AK58" s="72">
        <f t="shared" ref="AK58:AK66" si="6">SUM(V58:AJ58)</f>
        <v>1987</v>
      </c>
      <c r="AL58" s="73" t="str">
        <f>CONCATENATE(deelnemers[[#This Row],[Deelname nr :]]," - ",deelnemers[[#This Row],[Deelnemer :]])</f>
        <v>57 - Paula van S.</v>
      </c>
      <c r="AM58" s="2" t="s">
        <v>470</v>
      </c>
    </row>
    <row r="59" spans="1:39">
      <c r="A59" s="70">
        <v>58</v>
      </c>
      <c r="B59" s="71" t="s">
        <v>450</v>
      </c>
      <c r="C59" s="71" t="s">
        <v>451</v>
      </c>
      <c r="D59" s="71" t="s">
        <v>474</v>
      </c>
      <c r="E59" s="85" t="s">
        <v>43</v>
      </c>
      <c r="F59" s="85">
        <v>1</v>
      </c>
      <c r="G59" s="85">
        <v>145</v>
      </c>
      <c r="H59" s="85">
        <v>182</v>
      </c>
      <c r="I59" s="85">
        <v>133</v>
      </c>
      <c r="J59" s="85">
        <v>2</v>
      </c>
      <c r="K59" s="85">
        <v>25</v>
      </c>
      <c r="L59" s="85">
        <v>61</v>
      </c>
      <c r="M59" s="85">
        <v>98</v>
      </c>
      <c r="N59" s="85">
        <v>100</v>
      </c>
      <c r="O59" s="85">
        <v>109</v>
      </c>
      <c r="P59" s="85">
        <v>62</v>
      </c>
      <c r="Q59" s="85">
        <v>134</v>
      </c>
      <c r="R59" s="85">
        <v>49</v>
      </c>
      <c r="S59" s="85">
        <v>172</v>
      </c>
      <c r="T59" s="85">
        <v>181</v>
      </c>
      <c r="U59" s="85"/>
      <c r="V59" s="116">
        <f>IF($F59=""," ",VLOOKUP($F59,'rennerstabel'!F:I,4,FALSE))*2</f>
        <v>216</v>
      </c>
      <c r="W59" s="73">
        <f>IF($G59=""," ",VLOOKUP($G59,'rennerstabel'!F:I,4,FALSE))</f>
        <v>130</v>
      </c>
      <c r="X59" s="73">
        <f>IF($H59=""," ",VLOOKUP($H59,'rennerstabel'!F:I,4,FALSE))</f>
        <v>316</v>
      </c>
      <c r="Y59" s="73">
        <f>IF($I59=""," ",VLOOKUP($I59,'rennerstabel'!F:I,4,FALSE))</f>
        <v>339</v>
      </c>
      <c r="Z59" s="73">
        <f>IF($J59=""," ",VLOOKUP($J59,'rennerstabel'!F:I,4,FALSE))</f>
        <v>314</v>
      </c>
      <c r="AA59" s="73">
        <f>IF($K59=""," ",VLOOKUP($K59,'rennerstabel'!F:I,4,FALSE))</f>
        <v>0</v>
      </c>
      <c r="AB59" s="73">
        <f>IF($L59=""," ",VLOOKUP($L59,'rennerstabel'!F:I,4,FALSE))</f>
        <v>81</v>
      </c>
      <c r="AC59" s="73">
        <f>IF($M59=""," ",VLOOKUP($M59,'rennerstabel'!F:I,4,FALSE))</f>
        <v>94</v>
      </c>
      <c r="AD59" s="73">
        <f>IF($N59=""," ",VLOOKUP($N59,'rennerstabel'!F:I,4,FALSE))</f>
        <v>0</v>
      </c>
      <c r="AE59" s="73">
        <f>IF($O59=""," ",VLOOKUP($O59,'rennerstabel'!F:I,4,FALSE))</f>
        <v>195</v>
      </c>
      <c r="AF59" s="73">
        <f>IF($P59=""," ",VLOOKUP($P59,'rennerstabel'!F:I,4,FALSE))</f>
        <v>90</v>
      </c>
      <c r="AG59" s="73">
        <f>IF($Q59=""," ",VLOOKUP($Q59,'rennerstabel'!F:I,4,FALSE))</f>
        <v>54</v>
      </c>
      <c r="AH59" s="73">
        <f>IF($R59=""," ",VLOOKUP($R59,'rennerstabel'!F:I,4,FALSE))</f>
        <v>0</v>
      </c>
      <c r="AI59" s="73">
        <f>IF($S59=""," ",VLOOKUP($S59,'rennerstabel'!F:I,4,FALSE))</f>
        <v>0</v>
      </c>
      <c r="AJ59" s="73">
        <f>IF($T59=""," ",VLOOKUP($T59,'rennerstabel'!F:I,4,FALSE))</f>
        <v>231</v>
      </c>
      <c r="AK59" s="72">
        <f t="shared" si="6"/>
        <v>2060</v>
      </c>
      <c r="AL59" s="73" t="str">
        <f>CONCATENATE(deelnemers[[#This Row],[Deelname nr :]]," - ",deelnemers[[#This Row],[Deelnemer :]])</f>
        <v>58 - Frankie</v>
      </c>
      <c r="AM59" s="2" t="s">
        <v>470</v>
      </c>
    </row>
    <row r="60" spans="1:39">
      <c r="A60" s="70">
        <v>59</v>
      </c>
      <c r="B60" s="71" t="s">
        <v>452</v>
      </c>
      <c r="C60" s="71" t="s">
        <v>393</v>
      </c>
      <c r="D60" s="71" t="s">
        <v>477</v>
      </c>
      <c r="E60" s="85" t="s">
        <v>43</v>
      </c>
      <c r="F60" s="85">
        <v>182</v>
      </c>
      <c r="G60" s="85">
        <v>145</v>
      </c>
      <c r="H60" s="85">
        <v>133</v>
      </c>
      <c r="I60" s="85">
        <v>1</v>
      </c>
      <c r="J60" s="85">
        <v>5</v>
      </c>
      <c r="K60" s="85">
        <v>181</v>
      </c>
      <c r="L60" s="85">
        <v>2</v>
      </c>
      <c r="M60" s="85">
        <v>62</v>
      </c>
      <c r="N60" s="85">
        <v>98</v>
      </c>
      <c r="O60" s="85">
        <v>99</v>
      </c>
      <c r="P60" s="85">
        <v>43</v>
      </c>
      <c r="Q60" s="85">
        <v>241</v>
      </c>
      <c r="R60" s="85">
        <v>109</v>
      </c>
      <c r="S60" s="85">
        <v>25</v>
      </c>
      <c r="T60" s="85">
        <v>100</v>
      </c>
      <c r="U60" s="85"/>
      <c r="V60" s="116">
        <f>IF($F60=""," ",VLOOKUP($F60,'rennerstabel'!F:I,4,FALSE))*2</f>
        <v>632</v>
      </c>
      <c r="W60" s="73">
        <f>IF($G60=""," ",VLOOKUP($G60,'rennerstabel'!F:I,4,FALSE))</f>
        <v>130</v>
      </c>
      <c r="X60" s="73">
        <f>IF($H60=""," ",VLOOKUP($H60,'rennerstabel'!F:I,4,FALSE))</f>
        <v>339</v>
      </c>
      <c r="Y60" s="73">
        <f>IF($I60=""," ",VLOOKUP($I60,'rennerstabel'!F:I,4,FALSE))</f>
        <v>108</v>
      </c>
      <c r="Z60" s="73">
        <f>IF($J60=""," ",VLOOKUP($J60,'rennerstabel'!F:I,4,FALSE))</f>
        <v>39</v>
      </c>
      <c r="AA60" s="73">
        <f>IF($K60=""," ",VLOOKUP($K60,'rennerstabel'!F:I,4,FALSE))</f>
        <v>231</v>
      </c>
      <c r="AB60" s="73">
        <f>IF($L60=""," ",VLOOKUP($L60,'rennerstabel'!F:I,4,FALSE))</f>
        <v>314</v>
      </c>
      <c r="AC60" s="73">
        <f>IF($M60=""," ",VLOOKUP($M60,'rennerstabel'!F:I,4,FALSE))</f>
        <v>90</v>
      </c>
      <c r="AD60" s="73">
        <f>IF($N60=""," ",VLOOKUP($N60,'rennerstabel'!F:I,4,FALSE))</f>
        <v>94</v>
      </c>
      <c r="AE60" s="73">
        <f>IF($O60=""," ",VLOOKUP($O60,'rennerstabel'!F:I,4,FALSE))</f>
        <v>0</v>
      </c>
      <c r="AF60" s="73">
        <f>IF($P60=""," ",VLOOKUP($P60,'rennerstabel'!F:I,4,FALSE))</f>
        <v>0</v>
      </c>
      <c r="AG60" s="73">
        <f>IF($Q60=""," ",VLOOKUP($Q60,'rennerstabel'!F:I,4,FALSE))</f>
        <v>117</v>
      </c>
      <c r="AH60" s="73">
        <f>IF($R60=""," ",VLOOKUP($R60,'rennerstabel'!F:I,4,FALSE))</f>
        <v>195</v>
      </c>
      <c r="AI60" s="73">
        <f>IF($S60=""," ",VLOOKUP($S60,'rennerstabel'!F:I,4,FALSE))</f>
        <v>0</v>
      </c>
      <c r="AJ60" s="73">
        <f>IF($T60=""," ",VLOOKUP($T60,'rennerstabel'!F:I,4,FALSE))</f>
        <v>0</v>
      </c>
      <c r="AK60" s="72">
        <f t="shared" si="6"/>
        <v>2289</v>
      </c>
      <c r="AL60" s="73" t="str">
        <f>CONCATENATE(deelnemers[[#This Row],[Deelname nr :]]," - ",deelnemers[[#This Row],[Deelnemer :]])</f>
        <v>59 - De Stoempmeister</v>
      </c>
      <c r="AM60" s="2" t="s">
        <v>470</v>
      </c>
    </row>
    <row r="61" spans="1:39">
      <c r="A61" s="70">
        <v>60</v>
      </c>
      <c r="B61" s="71" t="s">
        <v>453</v>
      </c>
      <c r="C61" s="71" t="s">
        <v>393</v>
      </c>
      <c r="D61" s="71" t="s">
        <v>471</v>
      </c>
      <c r="E61" s="85" t="s">
        <v>43</v>
      </c>
      <c r="F61" s="85">
        <v>1</v>
      </c>
      <c r="G61" s="85">
        <v>2</v>
      </c>
      <c r="H61" s="85">
        <v>61</v>
      </c>
      <c r="I61" s="85">
        <v>73</v>
      </c>
      <c r="J61" s="85">
        <v>145</v>
      </c>
      <c r="K61" s="85">
        <v>98</v>
      </c>
      <c r="L61" s="85">
        <v>123</v>
      </c>
      <c r="M61" s="85">
        <v>133</v>
      </c>
      <c r="N61" s="85">
        <v>97</v>
      </c>
      <c r="O61" s="85">
        <v>170</v>
      </c>
      <c r="P61" s="85">
        <v>181</v>
      </c>
      <c r="Q61" s="85">
        <v>193</v>
      </c>
      <c r="R61" s="85">
        <v>217</v>
      </c>
      <c r="S61" s="85">
        <v>172</v>
      </c>
      <c r="T61" s="85">
        <v>232</v>
      </c>
      <c r="U61" s="85"/>
      <c r="V61" s="116">
        <f>IF($F61=""," ",VLOOKUP($F61,'rennerstabel'!F:I,4,FALSE))*2</f>
        <v>216</v>
      </c>
      <c r="W61" s="73">
        <f>IF($G61=""," ",VLOOKUP($G61,'rennerstabel'!F:I,4,FALSE))</f>
        <v>314</v>
      </c>
      <c r="X61" s="73">
        <f>IF($H61=""," ",VLOOKUP($H61,'rennerstabel'!F:I,4,FALSE))</f>
        <v>81</v>
      </c>
      <c r="Y61" s="73">
        <f>IF($I61=""," ",VLOOKUP($I61,'rennerstabel'!F:I,4,FALSE))</f>
        <v>0</v>
      </c>
      <c r="Z61" s="73">
        <f>IF($J61=""," ",VLOOKUP($J61,'rennerstabel'!F:I,4,FALSE))</f>
        <v>130</v>
      </c>
      <c r="AA61" s="73">
        <f>IF($K61=""," ",VLOOKUP($K61,'rennerstabel'!F:I,4,FALSE))</f>
        <v>94</v>
      </c>
      <c r="AB61" s="73">
        <f>IF($L61=""," ",VLOOKUP($L61,'rennerstabel'!F:I,4,FALSE))</f>
        <v>10</v>
      </c>
      <c r="AC61" s="73">
        <f>IF($M61=""," ",VLOOKUP($M61,'rennerstabel'!F:I,4,FALSE))</f>
        <v>339</v>
      </c>
      <c r="AD61" s="73">
        <f>IF($N61=""," ",VLOOKUP($N61,'rennerstabel'!F:I,4,FALSE))</f>
        <v>51</v>
      </c>
      <c r="AE61" s="73">
        <f>IF($O61=""," ",VLOOKUP($O61,'rennerstabel'!F:I,4,FALSE))</f>
        <v>148</v>
      </c>
      <c r="AF61" s="73">
        <f>IF($P61=""," ",VLOOKUP($P61,'rennerstabel'!F:I,4,FALSE))</f>
        <v>231</v>
      </c>
      <c r="AG61" s="73">
        <f>IF($Q61=""," ",VLOOKUP($Q61,'rennerstabel'!F:I,4,FALSE))</f>
        <v>74</v>
      </c>
      <c r="AH61" s="73">
        <f>IF($R61=""," ",VLOOKUP($R61,'rennerstabel'!F:I,4,FALSE))</f>
        <v>0</v>
      </c>
      <c r="AI61" s="73">
        <f>IF($S61=""," ",VLOOKUP($S61,'rennerstabel'!F:I,4,FALSE))</f>
        <v>0</v>
      </c>
      <c r="AJ61" s="73">
        <f>IF($T61=""," ",VLOOKUP($T61,'rennerstabel'!F:I,4,FALSE))</f>
        <v>9</v>
      </c>
      <c r="AK61" s="72">
        <f t="shared" si="6"/>
        <v>1697</v>
      </c>
      <c r="AL61" s="73" t="str">
        <f>CONCATENATE(deelnemers[[#This Row],[Deelname nr :]]," - ",deelnemers[[#This Row],[Deelnemer :]])</f>
        <v>60 - Paul van E.</v>
      </c>
      <c r="AM61" s="2" t="s">
        <v>470</v>
      </c>
    </row>
    <row r="62" spans="1:39">
      <c r="A62" s="70">
        <v>61</v>
      </c>
      <c r="B62" s="71" t="s">
        <v>454</v>
      </c>
      <c r="C62" s="71" t="s">
        <v>393</v>
      </c>
      <c r="D62" s="71" t="s">
        <v>479</v>
      </c>
      <c r="E62" s="85" t="s">
        <v>43</v>
      </c>
      <c r="F62" s="85">
        <v>1</v>
      </c>
      <c r="G62" s="85">
        <v>100</v>
      </c>
      <c r="H62" s="85">
        <v>98</v>
      </c>
      <c r="I62" s="85">
        <v>145</v>
      </c>
      <c r="J62" s="85">
        <v>124</v>
      </c>
      <c r="K62" s="85">
        <v>133</v>
      </c>
      <c r="L62" s="85">
        <v>134</v>
      </c>
      <c r="M62" s="85">
        <v>146</v>
      </c>
      <c r="N62" s="85">
        <v>147</v>
      </c>
      <c r="O62" s="85">
        <v>193</v>
      </c>
      <c r="P62" s="85">
        <v>181</v>
      </c>
      <c r="Q62" s="85">
        <v>170</v>
      </c>
      <c r="R62" s="85">
        <v>62</v>
      </c>
      <c r="S62" s="85">
        <v>2</v>
      </c>
      <c r="T62" s="85">
        <v>25</v>
      </c>
      <c r="U62" s="85"/>
      <c r="V62" s="116">
        <f>IF($F62=""," ",VLOOKUP($F62,'rennerstabel'!F:I,4,FALSE))*2</f>
        <v>216</v>
      </c>
      <c r="W62" s="73">
        <f>IF($G62=""," ",VLOOKUP($G62,'rennerstabel'!F:I,4,FALSE))</f>
        <v>0</v>
      </c>
      <c r="X62" s="73">
        <f>IF($H62=""," ",VLOOKUP($H62,'rennerstabel'!F:I,4,FALSE))</f>
        <v>94</v>
      </c>
      <c r="Y62" s="73">
        <f>IF($I62=""," ",VLOOKUP($I62,'rennerstabel'!F:I,4,FALSE))</f>
        <v>130</v>
      </c>
      <c r="Z62" s="73">
        <f>IF($J62=""," ",VLOOKUP($J62,'rennerstabel'!F:I,4,FALSE))</f>
        <v>0</v>
      </c>
      <c r="AA62" s="73">
        <f>IF($K62=""," ",VLOOKUP($K62,'rennerstabel'!F:I,4,FALSE))</f>
        <v>339</v>
      </c>
      <c r="AB62" s="73">
        <f>IF($L62=""," ",VLOOKUP($L62,'rennerstabel'!F:I,4,FALSE))</f>
        <v>54</v>
      </c>
      <c r="AC62" s="73">
        <f>IF($M62=""," ",VLOOKUP($M62,'rennerstabel'!F:I,4,FALSE))</f>
        <v>48</v>
      </c>
      <c r="AD62" s="73">
        <f>IF($N62=""," ",VLOOKUP($N62,'rennerstabel'!F:I,4,FALSE))</f>
        <v>0</v>
      </c>
      <c r="AE62" s="73">
        <f>IF($O62=""," ",VLOOKUP($O62,'rennerstabel'!F:I,4,FALSE))</f>
        <v>74</v>
      </c>
      <c r="AF62" s="73">
        <f>IF($P62=""," ",VLOOKUP($P62,'rennerstabel'!F:I,4,FALSE))</f>
        <v>231</v>
      </c>
      <c r="AG62" s="73">
        <f>IF($Q62=""," ",VLOOKUP($Q62,'rennerstabel'!F:I,4,FALSE))</f>
        <v>148</v>
      </c>
      <c r="AH62" s="73">
        <f>IF($R62=""," ",VLOOKUP($R62,'rennerstabel'!F:I,4,FALSE))</f>
        <v>90</v>
      </c>
      <c r="AI62" s="73">
        <f>IF($S62=""," ",VLOOKUP($S62,'rennerstabel'!F:I,4,FALSE))</f>
        <v>314</v>
      </c>
      <c r="AJ62" s="73">
        <f>IF($T62=""," ",VLOOKUP($T62,'rennerstabel'!F:I,4,FALSE))</f>
        <v>0</v>
      </c>
      <c r="AK62" s="72">
        <f t="shared" si="6"/>
        <v>1738</v>
      </c>
      <c r="AL62" s="73" t="str">
        <f>CONCATENATE(deelnemers[[#This Row],[Deelname nr :]]," - ",deelnemers[[#This Row],[Deelnemer :]])</f>
        <v>61 - Fox Fast Forward</v>
      </c>
      <c r="AM62" s="2"/>
    </row>
    <row r="63" spans="1:39">
      <c r="A63" s="70">
        <v>62</v>
      </c>
      <c r="B63" s="71" t="s">
        <v>466</v>
      </c>
      <c r="C63" s="71" t="s">
        <v>393</v>
      </c>
      <c r="D63" s="71" t="s">
        <v>476</v>
      </c>
      <c r="E63" s="85" t="s">
        <v>43</v>
      </c>
      <c r="F63" s="85">
        <v>145</v>
      </c>
      <c r="G63" s="85">
        <v>181</v>
      </c>
      <c r="H63" s="85">
        <v>25</v>
      </c>
      <c r="I63" s="85">
        <v>241</v>
      </c>
      <c r="J63" s="85">
        <v>229</v>
      </c>
      <c r="K63" s="85">
        <v>43</v>
      </c>
      <c r="L63" s="85">
        <v>121</v>
      </c>
      <c r="M63" s="85">
        <v>124</v>
      </c>
      <c r="N63" s="85">
        <v>2</v>
      </c>
      <c r="O63" s="85">
        <v>45</v>
      </c>
      <c r="P63" s="85">
        <v>14</v>
      </c>
      <c r="Q63" s="85">
        <v>37</v>
      </c>
      <c r="R63" s="85">
        <v>61</v>
      </c>
      <c r="S63" s="85">
        <v>198</v>
      </c>
      <c r="T63" s="85">
        <v>73</v>
      </c>
      <c r="U63" s="85"/>
      <c r="V63" s="116">
        <f>IF($F63=""," ",VLOOKUP($F63,'rennerstabel'!F:I,4,FALSE))*2</f>
        <v>260</v>
      </c>
      <c r="W63" s="73">
        <f>IF($G63=""," ",VLOOKUP($G63,'rennerstabel'!F:I,4,FALSE))</f>
        <v>231</v>
      </c>
      <c r="X63" s="73">
        <f>IF($H63=""," ",VLOOKUP($H63,'rennerstabel'!F:I,4,FALSE))</f>
        <v>0</v>
      </c>
      <c r="Y63" s="73">
        <f>IF($I63=""," ",VLOOKUP($I63,'rennerstabel'!F:I,4,FALSE))</f>
        <v>117</v>
      </c>
      <c r="Z63" s="73">
        <f>IF($J63=""," ",VLOOKUP($J63,'rennerstabel'!F:I,4,FALSE))</f>
        <v>74</v>
      </c>
      <c r="AA63" s="73">
        <f>IF($K63=""," ",VLOOKUP($K63,'rennerstabel'!F:I,4,FALSE))</f>
        <v>0</v>
      </c>
      <c r="AB63" s="73">
        <f>IF($L63=""," ",VLOOKUP($L63,'rennerstabel'!F:I,4,FALSE))</f>
        <v>115</v>
      </c>
      <c r="AC63" s="73">
        <f>IF($M63=""," ",VLOOKUP($M63,'rennerstabel'!F:I,4,FALSE))</f>
        <v>0</v>
      </c>
      <c r="AD63" s="73">
        <f>IF($N63=""," ",VLOOKUP($N63,'rennerstabel'!F:I,4,FALSE))</f>
        <v>314</v>
      </c>
      <c r="AE63" s="73">
        <f>IF($O63=""," ",VLOOKUP($O63,'rennerstabel'!F:I,4,FALSE))</f>
        <v>0</v>
      </c>
      <c r="AF63" s="73">
        <f>IF($P63=""," ",VLOOKUP($P63,'rennerstabel'!F:I,4,FALSE))</f>
        <v>165</v>
      </c>
      <c r="AG63" s="73">
        <f>IF($Q63=""," ",VLOOKUP($Q63,'rennerstabel'!F:I,4,FALSE))</f>
        <v>88</v>
      </c>
      <c r="AH63" s="73">
        <f>IF($R63=""," ",VLOOKUP($R63,'rennerstabel'!F:I,4,FALSE))</f>
        <v>81</v>
      </c>
      <c r="AI63" s="73">
        <f>IF($S63=""," ",VLOOKUP($S63,'rennerstabel'!F:I,4,FALSE))</f>
        <v>9</v>
      </c>
      <c r="AJ63" s="73">
        <f>IF($T63=""," ",VLOOKUP($T63,'rennerstabel'!F:I,4,FALSE))</f>
        <v>0</v>
      </c>
      <c r="AK63" s="72">
        <f t="shared" si="6"/>
        <v>1454</v>
      </c>
      <c r="AL63" s="73" t="str">
        <f>CONCATENATE(deelnemers[[#This Row],[Deelname nr :]]," - ",deelnemers[[#This Row],[Deelnemer :]])</f>
        <v>62 - Marlies V.</v>
      </c>
      <c r="AM63" s="2" t="s">
        <v>470</v>
      </c>
    </row>
    <row r="64" spans="1:39">
      <c r="A64" s="70">
        <v>63</v>
      </c>
      <c r="B64" s="71" t="s">
        <v>455</v>
      </c>
      <c r="C64" s="71" t="s">
        <v>456</v>
      </c>
      <c r="D64" s="71" t="s">
        <v>479</v>
      </c>
      <c r="E64" s="85" t="s">
        <v>43</v>
      </c>
      <c r="F64" s="85">
        <v>1</v>
      </c>
      <c r="G64" s="85">
        <v>25</v>
      </c>
      <c r="H64" s="85">
        <v>51</v>
      </c>
      <c r="I64" s="85">
        <v>133</v>
      </c>
      <c r="J64" s="85">
        <v>145</v>
      </c>
      <c r="K64" s="85">
        <v>136</v>
      </c>
      <c r="L64" s="85">
        <v>182</v>
      </c>
      <c r="M64" s="85">
        <v>98</v>
      </c>
      <c r="N64" s="85">
        <v>109</v>
      </c>
      <c r="O64" s="85">
        <v>2</v>
      </c>
      <c r="P64" s="85">
        <v>99</v>
      </c>
      <c r="Q64" s="85">
        <v>172</v>
      </c>
      <c r="R64" s="85">
        <v>241</v>
      </c>
      <c r="S64" s="85">
        <v>147</v>
      </c>
      <c r="T64" s="85">
        <v>13</v>
      </c>
      <c r="U64" s="85"/>
      <c r="V64" s="116">
        <f>IF($F64=""," ",VLOOKUP($F64,'rennerstabel'!F:I,4,FALSE))*2</f>
        <v>216</v>
      </c>
      <c r="W64" s="73">
        <f>IF($G64=""," ",VLOOKUP($G64,'rennerstabel'!F:I,4,FALSE))</f>
        <v>0</v>
      </c>
      <c r="X64" s="73">
        <f>IF($H64=""," ",VLOOKUP($H64,'rennerstabel'!F:I,4,FALSE))</f>
        <v>15</v>
      </c>
      <c r="Y64" s="73">
        <f>IF($I64=""," ",VLOOKUP($I64,'rennerstabel'!F:I,4,FALSE))</f>
        <v>339</v>
      </c>
      <c r="Z64" s="73">
        <f>IF($J64=""," ",VLOOKUP($J64,'rennerstabel'!F:I,4,FALSE))</f>
        <v>130</v>
      </c>
      <c r="AA64" s="73">
        <f>IF($K64=""," ",VLOOKUP($K64,'rennerstabel'!F:I,4,FALSE))</f>
        <v>0</v>
      </c>
      <c r="AB64" s="73">
        <f>IF($L64=""," ",VLOOKUP($L64,'rennerstabel'!F:I,4,FALSE))</f>
        <v>316</v>
      </c>
      <c r="AC64" s="73">
        <f>IF($M64=""," ",VLOOKUP($M64,'rennerstabel'!F:I,4,FALSE))</f>
        <v>94</v>
      </c>
      <c r="AD64" s="73">
        <f>IF($N64=""," ",VLOOKUP($N64,'rennerstabel'!F:I,4,FALSE))</f>
        <v>195</v>
      </c>
      <c r="AE64" s="73">
        <f>IF($O64=""," ",VLOOKUP($O64,'rennerstabel'!F:I,4,FALSE))</f>
        <v>314</v>
      </c>
      <c r="AF64" s="73">
        <f>IF($P64=""," ",VLOOKUP($P64,'rennerstabel'!F:I,4,FALSE))</f>
        <v>0</v>
      </c>
      <c r="AG64" s="73">
        <f>IF($Q64=""," ",VLOOKUP($Q64,'rennerstabel'!F:I,4,FALSE))</f>
        <v>0</v>
      </c>
      <c r="AH64" s="73">
        <f>IF($R64=""," ",VLOOKUP($R64,'rennerstabel'!F:I,4,FALSE))</f>
        <v>117</v>
      </c>
      <c r="AI64" s="73">
        <f>IF($S64=""," ",VLOOKUP($S64,'rennerstabel'!F:I,4,FALSE))</f>
        <v>0</v>
      </c>
      <c r="AJ64" s="73">
        <f>IF($T64=""," ",VLOOKUP($T64,'rennerstabel'!F:I,4,FALSE))</f>
        <v>0</v>
      </c>
      <c r="AK64" s="72">
        <f t="shared" si="6"/>
        <v>1736</v>
      </c>
      <c r="AL64" s="73" t="str">
        <f>CONCATENATE(deelnemers[[#This Row],[Deelname nr :]]," - ",deelnemers[[#This Row],[Deelnemer :]])</f>
        <v>63 - Ghalid</v>
      </c>
      <c r="AM64" s="2"/>
    </row>
    <row r="65" spans="1:39">
      <c r="A65" s="70">
        <v>64</v>
      </c>
      <c r="B65" s="71" t="s">
        <v>457</v>
      </c>
      <c r="C65" s="71" t="s">
        <v>393</v>
      </c>
      <c r="D65" s="71" t="s">
        <v>474</v>
      </c>
      <c r="E65" s="85" t="s">
        <v>43</v>
      </c>
      <c r="F65" s="85">
        <v>1</v>
      </c>
      <c r="G65" s="85">
        <v>182</v>
      </c>
      <c r="H65" s="85">
        <v>145</v>
      </c>
      <c r="I65" s="85">
        <v>100</v>
      </c>
      <c r="J65" s="85">
        <v>2</v>
      </c>
      <c r="K65" s="85">
        <v>99</v>
      </c>
      <c r="L65" s="85">
        <v>170</v>
      </c>
      <c r="M65" s="85">
        <v>172</v>
      </c>
      <c r="N65" s="85">
        <v>122</v>
      </c>
      <c r="O65" s="85">
        <v>133</v>
      </c>
      <c r="P65" s="85">
        <v>62</v>
      </c>
      <c r="Q65" s="85">
        <v>49</v>
      </c>
      <c r="R65" s="85">
        <v>37</v>
      </c>
      <c r="S65" s="85">
        <v>109</v>
      </c>
      <c r="T65" s="85">
        <v>158</v>
      </c>
      <c r="U65" s="85"/>
      <c r="V65" s="116">
        <f>IF($F65=""," ",VLOOKUP($F65,'rennerstabel'!F:I,4,FALSE))*2</f>
        <v>216</v>
      </c>
      <c r="W65" s="73">
        <f>IF($G65=""," ",VLOOKUP($G65,'rennerstabel'!F:I,4,FALSE))</f>
        <v>316</v>
      </c>
      <c r="X65" s="73">
        <f>IF($H65=""," ",VLOOKUP($H65,'rennerstabel'!F:I,4,FALSE))</f>
        <v>130</v>
      </c>
      <c r="Y65" s="73">
        <f>IF($I65=""," ",VLOOKUP($I65,'rennerstabel'!F:I,4,FALSE))</f>
        <v>0</v>
      </c>
      <c r="Z65" s="73">
        <f>IF($J65=""," ",VLOOKUP($J65,'rennerstabel'!F:I,4,FALSE))</f>
        <v>314</v>
      </c>
      <c r="AA65" s="73">
        <f>IF($K65=""," ",VLOOKUP($K65,'rennerstabel'!F:I,4,FALSE))</f>
        <v>0</v>
      </c>
      <c r="AB65" s="73">
        <f>IF($L65=""," ",VLOOKUP($L65,'rennerstabel'!F:I,4,FALSE))</f>
        <v>148</v>
      </c>
      <c r="AC65" s="73">
        <f>IF($M65=""," ",VLOOKUP($M65,'rennerstabel'!F:I,4,FALSE))</f>
        <v>0</v>
      </c>
      <c r="AD65" s="73">
        <f>IF($N65=""," ",VLOOKUP($N65,'rennerstabel'!F:I,4,FALSE))</f>
        <v>14</v>
      </c>
      <c r="AE65" s="73">
        <f>IF($O65=""," ",VLOOKUP($O65,'rennerstabel'!F:I,4,FALSE))</f>
        <v>339</v>
      </c>
      <c r="AF65" s="73">
        <f>IF($P65=""," ",VLOOKUP($P65,'rennerstabel'!F:I,4,FALSE))</f>
        <v>90</v>
      </c>
      <c r="AG65" s="73">
        <f>IF($Q65=""," ",VLOOKUP($Q65,'rennerstabel'!F:I,4,FALSE))</f>
        <v>0</v>
      </c>
      <c r="AH65" s="73">
        <f>IF($R65=""," ",VLOOKUP($R65,'rennerstabel'!F:I,4,FALSE))</f>
        <v>88</v>
      </c>
      <c r="AI65" s="73">
        <f>IF($S65=""," ",VLOOKUP($S65,'rennerstabel'!F:I,4,FALSE))</f>
        <v>195</v>
      </c>
      <c r="AJ65" s="73">
        <f>IF($T65=""," ",VLOOKUP($T65,'rennerstabel'!F:I,4,FALSE))</f>
        <v>0</v>
      </c>
      <c r="AK65" s="72">
        <f t="shared" si="6"/>
        <v>1850</v>
      </c>
      <c r="AL65" s="73" t="str">
        <f>CONCATENATE(deelnemers[[#This Row],[Deelname nr :]]," - ",deelnemers[[#This Row],[Deelnemer :]])</f>
        <v>64 - René van der S.</v>
      </c>
      <c r="AM65" s="2"/>
    </row>
    <row r="66" spans="1:39">
      <c r="A66" s="70">
        <v>65</v>
      </c>
      <c r="B66" s="71" t="s">
        <v>467</v>
      </c>
      <c r="C66" s="71" t="s">
        <v>393</v>
      </c>
      <c r="D66" s="71" t="s">
        <v>472</v>
      </c>
      <c r="E66" s="85" t="s">
        <v>43</v>
      </c>
      <c r="F66" s="85">
        <v>145</v>
      </c>
      <c r="G66" s="85">
        <v>1</v>
      </c>
      <c r="H66" s="85">
        <v>2</v>
      </c>
      <c r="I66" s="85">
        <v>37</v>
      </c>
      <c r="J66" s="85">
        <v>49</v>
      </c>
      <c r="K66" s="85">
        <v>61</v>
      </c>
      <c r="L66" s="85">
        <v>62</v>
      </c>
      <c r="M66" s="85">
        <v>97</v>
      </c>
      <c r="N66" s="85">
        <v>98</v>
      </c>
      <c r="O66" s="85">
        <v>109</v>
      </c>
      <c r="P66" s="85">
        <v>133</v>
      </c>
      <c r="Q66" s="85">
        <v>134</v>
      </c>
      <c r="R66" s="85">
        <v>193</v>
      </c>
      <c r="S66" s="85">
        <v>229</v>
      </c>
      <c r="T66" s="85">
        <v>181</v>
      </c>
      <c r="U66" s="85"/>
      <c r="V66" s="116">
        <f>IF($F66=""," ",VLOOKUP($F66,'rennerstabel'!F:I,4,FALSE))*2</f>
        <v>260</v>
      </c>
      <c r="W66" s="73">
        <f>IF($G66=""," ",VLOOKUP($G66,'rennerstabel'!F:I,4,FALSE))</f>
        <v>108</v>
      </c>
      <c r="X66" s="73">
        <f>IF($H66=""," ",VLOOKUP($H66,'rennerstabel'!F:I,4,FALSE))</f>
        <v>314</v>
      </c>
      <c r="Y66" s="73">
        <f>IF($I66=""," ",VLOOKUP($I66,'rennerstabel'!F:I,4,FALSE))</f>
        <v>88</v>
      </c>
      <c r="Z66" s="73">
        <f>IF($J66=""," ",VLOOKUP($J66,'rennerstabel'!F:I,4,FALSE))</f>
        <v>0</v>
      </c>
      <c r="AA66" s="73">
        <f>IF($K66=""," ",VLOOKUP($K66,'rennerstabel'!F:I,4,FALSE))</f>
        <v>81</v>
      </c>
      <c r="AB66" s="73">
        <f>IF($L66=""," ",VLOOKUP($L66,'rennerstabel'!F:I,4,FALSE))</f>
        <v>90</v>
      </c>
      <c r="AC66" s="73">
        <f>IF($M66=""," ",VLOOKUP($M66,'rennerstabel'!F:I,4,FALSE))</f>
        <v>51</v>
      </c>
      <c r="AD66" s="73">
        <f>IF($N66=""," ",VLOOKUP($N66,'rennerstabel'!F:I,4,FALSE))</f>
        <v>94</v>
      </c>
      <c r="AE66" s="73">
        <f>IF($O66=""," ",VLOOKUP($O66,'rennerstabel'!F:I,4,FALSE))</f>
        <v>195</v>
      </c>
      <c r="AF66" s="73">
        <f>IF($P66=""," ",VLOOKUP($P66,'rennerstabel'!F:I,4,FALSE))</f>
        <v>339</v>
      </c>
      <c r="AG66" s="73">
        <f>IF($Q66=""," ",VLOOKUP($Q66,'rennerstabel'!F:I,4,FALSE))</f>
        <v>54</v>
      </c>
      <c r="AH66" s="73">
        <f>IF($R66=""," ",VLOOKUP($R66,'rennerstabel'!F:I,4,FALSE))</f>
        <v>74</v>
      </c>
      <c r="AI66" s="73">
        <f>IF($S66=""," ",VLOOKUP($S66,'rennerstabel'!F:I,4,FALSE))</f>
        <v>74</v>
      </c>
      <c r="AJ66" s="73">
        <f>IF($T66=""," ",VLOOKUP($T66,'rennerstabel'!F:I,4,FALSE))</f>
        <v>231</v>
      </c>
      <c r="AK66" s="72">
        <f t="shared" si="6"/>
        <v>2053</v>
      </c>
      <c r="AL66" s="73" t="str">
        <f>CONCATENATE(deelnemers[[#This Row],[Deelname nr :]]," - ",deelnemers[[#This Row],[Deelnemer :]])</f>
        <v>65 - Donald Duck (wim)</v>
      </c>
      <c r="AM66" s="2" t="s">
        <v>470</v>
      </c>
    </row>
    <row r="67" spans="1:39">
      <c r="A67" s="70">
        <v>66</v>
      </c>
      <c r="B67" s="71" t="s">
        <v>468</v>
      </c>
      <c r="C67" s="71" t="s">
        <v>393</v>
      </c>
      <c r="D67" s="71" t="s">
        <v>321</v>
      </c>
      <c r="E67" s="85" t="s">
        <v>43</v>
      </c>
      <c r="F67" s="85">
        <v>145</v>
      </c>
      <c r="G67" s="85">
        <v>133</v>
      </c>
      <c r="H67" s="85">
        <v>134</v>
      </c>
      <c r="I67" s="85">
        <v>146</v>
      </c>
      <c r="J67" s="85">
        <v>49</v>
      </c>
      <c r="K67" s="85">
        <v>61</v>
      </c>
      <c r="L67" s="85">
        <v>25</v>
      </c>
      <c r="M67" s="85">
        <v>1</v>
      </c>
      <c r="N67" s="85">
        <v>2</v>
      </c>
      <c r="O67" s="85">
        <v>62</v>
      </c>
      <c r="P67" s="85">
        <v>100</v>
      </c>
      <c r="Q67" s="85">
        <v>182</v>
      </c>
      <c r="R67" s="85">
        <v>181</v>
      </c>
      <c r="S67" s="85">
        <v>109</v>
      </c>
      <c r="T67" s="85">
        <v>110</v>
      </c>
      <c r="U67" s="85"/>
      <c r="V67" s="116">
        <f>IF($F67=""," ",VLOOKUP($F67,'rennerstabel'!F:I,4,FALSE))*2</f>
        <v>260</v>
      </c>
      <c r="W67" s="73">
        <f>IF($G67=""," ",VLOOKUP($G67,'rennerstabel'!F:I,4,FALSE))</f>
        <v>339</v>
      </c>
      <c r="X67" s="73">
        <f>IF($H67=""," ",VLOOKUP($H67,'rennerstabel'!F:I,4,FALSE))</f>
        <v>54</v>
      </c>
      <c r="Y67" s="73">
        <f>IF($I67=""," ",VLOOKUP($I67,'rennerstabel'!F:I,4,FALSE))</f>
        <v>48</v>
      </c>
      <c r="Z67" s="73">
        <f>IF($J67=""," ",VLOOKUP($J67,'rennerstabel'!F:I,4,FALSE))</f>
        <v>0</v>
      </c>
      <c r="AA67" s="73">
        <f>IF($K67=""," ",VLOOKUP($K67,'rennerstabel'!F:I,4,FALSE))</f>
        <v>81</v>
      </c>
      <c r="AB67" s="73">
        <f>IF($L67=""," ",VLOOKUP($L67,'rennerstabel'!F:I,4,FALSE))</f>
        <v>0</v>
      </c>
      <c r="AC67" s="73">
        <f>IF($M67=""," ",VLOOKUP($M67,'rennerstabel'!F:I,4,FALSE))</f>
        <v>108</v>
      </c>
      <c r="AD67" s="73">
        <f>IF($N67=""," ",VLOOKUP($N67,'rennerstabel'!F:I,4,FALSE))</f>
        <v>314</v>
      </c>
      <c r="AE67" s="73">
        <f>IF($O67=""," ",VLOOKUP($O67,'rennerstabel'!F:I,4,FALSE))</f>
        <v>90</v>
      </c>
      <c r="AF67" s="73">
        <f>IF($P67=""," ",VLOOKUP($P67,'rennerstabel'!F:I,4,FALSE))</f>
        <v>0</v>
      </c>
      <c r="AG67" s="73">
        <f>IF($Q67=""," ",VLOOKUP($Q67,'rennerstabel'!F:I,4,FALSE))</f>
        <v>316</v>
      </c>
      <c r="AH67" s="73">
        <f>IF($R67=""," ",VLOOKUP($R67,'rennerstabel'!F:I,4,FALSE))</f>
        <v>231</v>
      </c>
      <c r="AI67" s="73">
        <f>IF($S67=""," ",VLOOKUP($S67,'rennerstabel'!F:I,4,FALSE))</f>
        <v>195</v>
      </c>
      <c r="AJ67" s="73">
        <f>IF($T67=""," ",VLOOKUP($T67,'rennerstabel'!F:I,4,FALSE))</f>
        <v>0</v>
      </c>
      <c r="AK67" s="72">
        <f>SUM(V67:AJ67)</f>
        <v>2036</v>
      </c>
      <c r="AL67" s="73" t="str">
        <f>CONCATENATE(deelnemers[[#This Row],[Deelname nr :]]," - ",deelnemers[[#This Row],[Deelnemer :]])</f>
        <v>66 - Brigitte van Noortwijk</v>
      </c>
      <c r="AM67" s="2" t="s">
        <v>470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3:F71"/>
  <sheetViews>
    <sheetView workbookViewId="0">
      <selection activeCell="D11" sqref="D11"/>
    </sheetView>
  </sheetViews>
  <sheetFormatPr defaultRowHeight="15"/>
  <cols>
    <col min="1" max="1" width="8.5703125" bestFit="1" customWidth="1"/>
    <col min="2" max="2" width="25.85546875" bestFit="1" customWidth="1"/>
    <col min="3" max="3" width="15.5703125" bestFit="1" customWidth="1"/>
    <col min="4" max="4" width="14" bestFit="1" customWidth="1"/>
    <col min="5" max="5" width="15.85546875" customWidth="1"/>
    <col min="6" max="6" width="6.42578125" customWidth="1"/>
  </cols>
  <sheetData>
    <row r="3" spans="1:6">
      <c r="B3" s="89" t="s">
        <v>81</v>
      </c>
      <c r="C3" s="88"/>
      <c r="D3" s="88"/>
      <c r="E3" s="88"/>
      <c r="F3" s="90"/>
    </row>
    <row r="4" spans="1:6">
      <c r="A4" s="102" t="s">
        <v>481</v>
      </c>
      <c r="B4" s="105" t="s">
        <v>35</v>
      </c>
      <c r="C4" s="105" t="s">
        <v>47</v>
      </c>
      <c r="D4" s="89" t="s">
        <v>36</v>
      </c>
      <c r="E4" s="105" t="s">
        <v>34</v>
      </c>
      <c r="F4" s="90" t="s">
        <v>82</v>
      </c>
    </row>
    <row r="5" spans="1:6">
      <c r="A5" s="119">
        <v>1</v>
      </c>
      <c r="B5" s="120" t="s">
        <v>446</v>
      </c>
      <c r="C5" s="121" t="s">
        <v>393</v>
      </c>
      <c r="D5" s="121" t="s">
        <v>476</v>
      </c>
      <c r="E5" s="122">
        <v>54</v>
      </c>
      <c r="F5" s="123">
        <v>2695</v>
      </c>
    </row>
    <row r="6" spans="1:6">
      <c r="A6" s="102">
        <v>2</v>
      </c>
      <c r="B6" s="107" t="s">
        <v>394</v>
      </c>
      <c r="C6" s="87" t="s">
        <v>393</v>
      </c>
      <c r="D6" s="87" t="s">
        <v>472</v>
      </c>
      <c r="E6" s="110">
        <v>10</v>
      </c>
      <c r="F6" s="103">
        <v>2554</v>
      </c>
    </row>
    <row r="7" spans="1:6">
      <c r="A7" s="102">
        <v>3</v>
      </c>
      <c r="B7" s="107" t="s">
        <v>464</v>
      </c>
      <c r="C7" s="109" t="s">
        <v>432</v>
      </c>
      <c r="D7" s="87" t="s">
        <v>479</v>
      </c>
      <c r="E7" s="110">
        <v>45</v>
      </c>
      <c r="F7" s="103">
        <v>2547</v>
      </c>
    </row>
    <row r="8" spans="1:6">
      <c r="A8" s="102">
        <v>4</v>
      </c>
      <c r="B8" s="107" t="s">
        <v>408</v>
      </c>
      <c r="C8" s="87" t="s">
        <v>393</v>
      </c>
      <c r="D8" s="87" t="s">
        <v>474</v>
      </c>
      <c r="E8" s="110">
        <v>25</v>
      </c>
      <c r="F8" s="103">
        <v>2490</v>
      </c>
    </row>
    <row r="9" spans="1:6">
      <c r="A9" s="102">
        <v>5</v>
      </c>
      <c r="B9" s="107" t="s">
        <v>439</v>
      </c>
      <c r="C9" s="109" t="s">
        <v>393</v>
      </c>
      <c r="D9" s="87" t="s">
        <v>243</v>
      </c>
      <c r="E9" s="110">
        <v>47</v>
      </c>
      <c r="F9" s="103">
        <v>2475</v>
      </c>
    </row>
    <row r="10" spans="1:6">
      <c r="A10" s="102">
        <v>6</v>
      </c>
      <c r="B10" s="107" t="s">
        <v>389</v>
      </c>
      <c r="C10" s="109" t="s">
        <v>390</v>
      </c>
      <c r="D10" s="87" t="s">
        <v>471</v>
      </c>
      <c r="E10" s="110">
        <v>9</v>
      </c>
      <c r="F10" s="103">
        <v>2453</v>
      </c>
    </row>
    <row r="11" spans="1:6">
      <c r="A11" s="102">
        <v>7</v>
      </c>
      <c r="B11" s="107" t="s">
        <v>461</v>
      </c>
      <c r="C11" s="87" t="s">
        <v>393</v>
      </c>
      <c r="D11" s="87" t="s">
        <v>476</v>
      </c>
      <c r="E11" s="110">
        <v>17</v>
      </c>
      <c r="F11" s="103">
        <v>2450</v>
      </c>
    </row>
    <row r="12" spans="1:6">
      <c r="A12" s="102">
        <v>8</v>
      </c>
      <c r="B12" s="108" t="s">
        <v>428</v>
      </c>
      <c r="C12" s="109" t="s">
        <v>429</v>
      </c>
      <c r="D12" s="87" t="s">
        <v>478</v>
      </c>
      <c r="E12" s="110">
        <v>40</v>
      </c>
      <c r="F12" s="103">
        <v>2442</v>
      </c>
    </row>
    <row r="13" spans="1:6">
      <c r="A13" s="102">
        <v>9</v>
      </c>
      <c r="B13" s="106" t="s">
        <v>397</v>
      </c>
      <c r="C13" s="87" t="s">
        <v>393</v>
      </c>
      <c r="D13" s="87" t="s">
        <v>473</v>
      </c>
      <c r="E13" s="110">
        <v>12</v>
      </c>
      <c r="F13" s="103">
        <v>2406</v>
      </c>
    </row>
    <row r="14" spans="1:6">
      <c r="A14" s="102">
        <v>10</v>
      </c>
      <c r="B14" s="107" t="s">
        <v>376</v>
      </c>
      <c r="C14" s="87" t="s">
        <v>393</v>
      </c>
      <c r="D14" s="87" t="s">
        <v>478</v>
      </c>
      <c r="E14" s="110">
        <v>5</v>
      </c>
      <c r="F14" s="103">
        <v>2354</v>
      </c>
    </row>
    <row r="15" spans="1:6">
      <c r="A15" s="102">
        <v>11</v>
      </c>
      <c r="B15" s="107" t="s">
        <v>422</v>
      </c>
      <c r="C15" s="87" t="s">
        <v>393</v>
      </c>
      <c r="D15" s="87" t="s">
        <v>243</v>
      </c>
      <c r="E15" s="110">
        <v>33</v>
      </c>
      <c r="F15" s="103">
        <v>2342</v>
      </c>
    </row>
    <row r="16" spans="1:6">
      <c r="A16" s="102">
        <v>12</v>
      </c>
      <c r="B16" s="108" t="s">
        <v>442</v>
      </c>
      <c r="C16" s="109" t="s">
        <v>393</v>
      </c>
      <c r="D16" s="87" t="s">
        <v>472</v>
      </c>
      <c r="E16" s="110">
        <v>50</v>
      </c>
      <c r="F16" s="103">
        <v>2337</v>
      </c>
    </row>
    <row r="17" spans="1:6">
      <c r="A17" s="102">
        <v>13</v>
      </c>
      <c r="B17" s="106" t="s">
        <v>433</v>
      </c>
      <c r="C17" s="87" t="s">
        <v>393</v>
      </c>
      <c r="D17" s="87" t="s">
        <v>479</v>
      </c>
      <c r="E17" s="110">
        <v>43</v>
      </c>
      <c r="F17" s="103">
        <v>2330</v>
      </c>
    </row>
    <row r="18" spans="1:6">
      <c r="A18" s="102">
        <v>14</v>
      </c>
      <c r="B18" s="107" t="s">
        <v>452</v>
      </c>
      <c r="C18" s="109" t="s">
        <v>393</v>
      </c>
      <c r="D18" s="87" t="s">
        <v>477</v>
      </c>
      <c r="E18" s="110">
        <v>59</v>
      </c>
      <c r="F18" s="103">
        <v>2289</v>
      </c>
    </row>
    <row r="19" spans="1:6">
      <c r="A19" s="102">
        <v>15</v>
      </c>
      <c r="B19" s="108" t="s">
        <v>425</v>
      </c>
      <c r="C19" s="87" t="s">
        <v>393</v>
      </c>
      <c r="D19" s="87" t="s">
        <v>474</v>
      </c>
      <c r="E19" s="110">
        <v>37</v>
      </c>
      <c r="F19" s="103">
        <v>2286</v>
      </c>
    </row>
    <row r="20" spans="1:6">
      <c r="A20" s="102">
        <v>16</v>
      </c>
      <c r="B20" s="109" t="s">
        <v>458</v>
      </c>
      <c r="C20" s="109" t="s">
        <v>392</v>
      </c>
      <c r="D20" s="87" t="s">
        <v>477</v>
      </c>
      <c r="E20" s="110">
        <v>4</v>
      </c>
      <c r="F20" s="103">
        <v>2283</v>
      </c>
    </row>
    <row r="21" spans="1:6">
      <c r="A21" s="102">
        <v>17</v>
      </c>
      <c r="B21" s="106" t="s">
        <v>431</v>
      </c>
      <c r="C21" s="109" t="s">
        <v>406</v>
      </c>
      <c r="D21" s="87" t="s">
        <v>471</v>
      </c>
      <c r="E21" s="110">
        <v>24</v>
      </c>
      <c r="F21" s="103">
        <v>2273</v>
      </c>
    </row>
    <row r="22" spans="1:6">
      <c r="A22" s="102">
        <v>18</v>
      </c>
      <c r="B22" s="107" t="s">
        <v>437</v>
      </c>
      <c r="C22" s="87" t="s">
        <v>393</v>
      </c>
      <c r="D22" s="87" t="s">
        <v>477</v>
      </c>
      <c r="E22" s="110">
        <v>3</v>
      </c>
      <c r="F22" s="103">
        <v>2252</v>
      </c>
    </row>
    <row r="23" spans="1:6">
      <c r="A23" s="102">
        <v>19</v>
      </c>
      <c r="B23" s="107" t="s">
        <v>398</v>
      </c>
      <c r="C23" s="87" t="s">
        <v>393</v>
      </c>
      <c r="D23" s="87" t="s">
        <v>321</v>
      </c>
      <c r="E23" s="110">
        <v>13</v>
      </c>
      <c r="F23" s="103">
        <v>2250</v>
      </c>
    </row>
    <row r="24" spans="1:6">
      <c r="A24" s="102">
        <v>20</v>
      </c>
      <c r="B24" s="107" t="s">
        <v>462</v>
      </c>
      <c r="C24" s="109" t="s">
        <v>402</v>
      </c>
      <c r="D24" s="87" t="s">
        <v>476</v>
      </c>
      <c r="E24" s="110">
        <v>18</v>
      </c>
      <c r="F24" s="103">
        <v>2242</v>
      </c>
    </row>
    <row r="25" spans="1:6">
      <c r="A25" s="102">
        <v>21</v>
      </c>
      <c r="B25" s="107" t="s">
        <v>413</v>
      </c>
      <c r="C25" s="109" t="s">
        <v>393</v>
      </c>
      <c r="D25" s="87" t="s">
        <v>475</v>
      </c>
      <c r="E25" s="110">
        <v>21</v>
      </c>
      <c r="F25" s="103">
        <v>2241</v>
      </c>
    </row>
    <row r="26" spans="1:6">
      <c r="A26" s="102">
        <v>22</v>
      </c>
      <c r="B26" s="107" t="s">
        <v>400</v>
      </c>
      <c r="C26" s="87" t="s">
        <v>393</v>
      </c>
      <c r="D26" s="87" t="s">
        <v>475</v>
      </c>
      <c r="E26" s="110">
        <v>15</v>
      </c>
      <c r="F26" s="103">
        <v>2224</v>
      </c>
    </row>
    <row r="27" spans="1:6">
      <c r="A27" s="102">
        <v>23</v>
      </c>
      <c r="B27" s="108" t="s">
        <v>374</v>
      </c>
      <c r="C27" s="87" t="s">
        <v>393</v>
      </c>
      <c r="D27" s="87" t="s">
        <v>479</v>
      </c>
      <c r="E27" s="110">
        <v>2</v>
      </c>
      <c r="F27" s="103">
        <v>2216</v>
      </c>
    </row>
    <row r="28" spans="1:6">
      <c r="A28" s="102">
        <v>24</v>
      </c>
      <c r="B28" s="109" t="s">
        <v>407</v>
      </c>
      <c r="C28" s="87" t="s">
        <v>393</v>
      </c>
      <c r="D28" s="87" t="s">
        <v>471</v>
      </c>
      <c r="E28" s="110">
        <v>23</v>
      </c>
      <c r="F28" s="103">
        <v>2213</v>
      </c>
    </row>
    <row r="29" spans="1:6">
      <c r="A29" s="102">
        <v>25</v>
      </c>
      <c r="B29" s="106" t="s">
        <v>404</v>
      </c>
      <c r="C29" s="87" t="s">
        <v>393</v>
      </c>
      <c r="D29" s="87" t="s">
        <v>243</v>
      </c>
      <c r="E29" s="110">
        <v>19</v>
      </c>
      <c r="F29" s="103">
        <v>2201</v>
      </c>
    </row>
    <row r="30" spans="1:6">
      <c r="A30" s="102">
        <v>26</v>
      </c>
      <c r="B30" s="107" t="s">
        <v>460</v>
      </c>
      <c r="C30" s="109" t="s">
        <v>393</v>
      </c>
      <c r="D30" s="87" t="s">
        <v>477</v>
      </c>
      <c r="E30" s="110">
        <v>26</v>
      </c>
      <c r="F30" s="103">
        <v>2195</v>
      </c>
    </row>
    <row r="31" spans="1:6">
      <c r="A31" s="102">
        <v>27</v>
      </c>
      <c r="B31" s="107" t="s">
        <v>435</v>
      </c>
      <c r="C31" s="109" t="s">
        <v>436</v>
      </c>
      <c r="D31" s="87" t="s">
        <v>243</v>
      </c>
      <c r="E31" s="110">
        <v>34</v>
      </c>
      <c r="F31" s="103">
        <v>2182</v>
      </c>
    </row>
    <row r="32" spans="1:6">
      <c r="A32" s="102">
        <v>28</v>
      </c>
      <c r="B32" s="107" t="s">
        <v>448</v>
      </c>
      <c r="C32" s="87" t="s">
        <v>393</v>
      </c>
      <c r="D32" s="87" t="s">
        <v>321</v>
      </c>
      <c r="E32" s="110">
        <v>56</v>
      </c>
      <c r="F32" s="103">
        <v>2166</v>
      </c>
    </row>
    <row r="33" spans="1:6">
      <c r="A33" s="102">
        <v>29</v>
      </c>
      <c r="B33" s="107" t="s">
        <v>403</v>
      </c>
      <c r="C33" s="109" t="s">
        <v>401</v>
      </c>
      <c r="D33" s="87" t="s">
        <v>475</v>
      </c>
      <c r="E33" s="110">
        <v>16</v>
      </c>
      <c r="F33" s="103">
        <v>2154</v>
      </c>
    </row>
    <row r="34" spans="1:6">
      <c r="A34" s="102">
        <v>30</v>
      </c>
      <c r="B34" s="107" t="s">
        <v>424</v>
      </c>
      <c r="C34" s="87" t="s">
        <v>393</v>
      </c>
      <c r="D34" s="87" t="s">
        <v>243</v>
      </c>
      <c r="E34" s="110">
        <v>36</v>
      </c>
      <c r="F34" s="103">
        <v>2138</v>
      </c>
    </row>
    <row r="35" spans="1:6">
      <c r="A35" s="102">
        <v>31</v>
      </c>
      <c r="B35" s="107" t="s">
        <v>434</v>
      </c>
      <c r="C35" s="87" t="s">
        <v>393</v>
      </c>
      <c r="D35" s="87" t="s">
        <v>321</v>
      </c>
      <c r="E35" s="110">
        <v>41</v>
      </c>
      <c r="F35" s="103">
        <v>2114</v>
      </c>
    </row>
    <row r="36" spans="1:6">
      <c r="A36" s="102">
        <v>32</v>
      </c>
      <c r="B36" s="107" t="s">
        <v>441</v>
      </c>
      <c r="C36" s="109" t="s">
        <v>393</v>
      </c>
      <c r="D36" s="87" t="s">
        <v>474</v>
      </c>
      <c r="E36" s="110">
        <v>49</v>
      </c>
      <c r="F36" s="103">
        <v>2099</v>
      </c>
    </row>
    <row r="37" spans="1:6">
      <c r="A37" s="102">
        <v>33</v>
      </c>
      <c r="B37" s="107" t="s">
        <v>377</v>
      </c>
      <c r="C37" s="109" t="s">
        <v>391</v>
      </c>
      <c r="D37" s="87" t="s">
        <v>478</v>
      </c>
      <c r="E37" s="110">
        <v>6</v>
      </c>
      <c r="F37" s="103">
        <v>2089</v>
      </c>
    </row>
    <row r="38" spans="1:6">
      <c r="A38" s="102">
        <v>34</v>
      </c>
      <c r="B38" s="107" t="s">
        <v>412</v>
      </c>
      <c r="C38" s="109" t="s">
        <v>411</v>
      </c>
      <c r="D38" s="87" t="s">
        <v>475</v>
      </c>
      <c r="E38" s="110">
        <v>22</v>
      </c>
      <c r="F38" s="103">
        <v>2069</v>
      </c>
    </row>
    <row r="39" spans="1:6">
      <c r="A39" s="102">
        <v>35</v>
      </c>
      <c r="B39" s="107" t="s">
        <v>459</v>
      </c>
      <c r="C39" s="87" t="s">
        <v>393</v>
      </c>
      <c r="D39" s="87" t="s">
        <v>473</v>
      </c>
      <c r="E39" s="110">
        <v>53</v>
      </c>
      <c r="F39" s="103">
        <v>2060</v>
      </c>
    </row>
    <row r="40" spans="1:6">
      <c r="A40" s="102">
        <v>36</v>
      </c>
      <c r="B40" s="107" t="s">
        <v>450</v>
      </c>
      <c r="C40" s="109" t="s">
        <v>451</v>
      </c>
      <c r="D40" s="87" t="s">
        <v>474</v>
      </c>
      <c r="E40" s="110">
        <v>58</v>
      </c>
      <c r="F40" s="103">
        <v>2060</v>
      </c>
    </row>
    <row r="41" spans="1:6">
      <c r="A41" s="102">
        <v>37</v>
      </c>
      <c r="B41" s="108" t="s">
        <v>378</v>
      </c>
      <c r="C41" s="87" t="s">
        <v>393</v>
      </c>
      <c r="D41" s="87" t="s">
        <v>474</v>
      </c>
      <c r="E41" s="110">
        <v>7</v>
      </c>
      <c r="F41" s="103">
        <v>2054</v>
      </c>
    </row>
    <row r="42" spans="1:6">
      <c r="A42" s="102">
        <v>38</v>
      </c>
      <c r="B42" s="109" t="s">
        <v>421</v>
      </c>
      <c r="C42" s="87" t="s">
        <v>393</v>
      </c>
      <c r="D42" s="87" t="s">
        <v>471</v>
      </c>
      <c r="E42" s="110">
        <v>32</v>
      </c>
      <c r="F42" s="103">
        <v>2053</v>
      </c>
    </row>
    <row r="43" spans="1:6">
      <c r="A43" s="102">
        <v>39</v>
      </c>
      <c r="B43" s="109" t="s">
        <v>467</v>
      </c>
      <c r="C43" s="109" t="s">
        <v>393</v>
      </c>
      <c r="D43" s="87" t="s">
        <v>472</v>
      </c>
      <c r="E43" s="110">
        <v>65</v>
      </c>
      <c r="F43" s="103">
        <v>2053</v>
      </c>
    </row>
    <row r="44" spans="1:6">
      <c r="A44" s="102">
        <v>40</v>
      </c>
      <c r="B44" s="109" t="s">
        <v>423</v>
      </c>
      <c r="C44" s="109" t="s">
        <v>393</v>
      </c>
      <c r="D44" s="87" t="s">
        <v>473</v>
      </c>
      <c r="E44" s="110">
        <v>35</v>
      </c>
      <c r="F44" s="103">
        <v>2048</v>
      </c>
    </row>
    <row r="45" spans="1:6">
      <c r="A45" s="102">
        <v>41</v>
      </c>
      <c r="B45" s="106" t="s">
        <v>468</v>
      </c>
      <c r="C45" s="87" t="s">
        <v>393</v>
      </c>
      <c r="D45" s="87" t="s">
        <v>321</v>
      </c>
      <c r="E45" s="110">
        <v>66</v>
      </c>
      <c r="F45" s="103">
        <v>2036</v>
      </c>
    </row>
    <row r="46" spans="1:6">
      <c r="A46" s="102">
        <v>42</v>
      </c>
      <c r="B46" s="107" t="s">
        <v>444</v>
      </c>
      <c r="C46" s="87" t="s">
        <v>393</v>
      </c>
      <c r="D46" s="87" t="s">
        <v>321</v>
      </c>
      <c r="E46" s="110">
        <v>52</v>
      </c>
      <c r="F46" s="103">
        <v>2017</v>
      </c>
    </row>
    <row r="47" spans="1:6">
      <c r="A47" s="102">
        <v>43</v>
      </c>
      <c r="B47" s="108" t="s">
        <v>426</v>
      </c>
      <c r="C47" s="109" t="s">
        <v>393</v>
      </c>
      <c r="D47" s="87" t="s">
        <v>243</v>
      </c>
      <c r="E47" s="110">
        <v>38</v>
      </c>
      <c r="F47" s="103">
        <v>2006</v>
      </c>
    </row>
    <row r="48" spans="1:6">
      <c r="A48" s="102">
        <v>44</v>
      </c>
      <c r="B48" s="109" t="s">
        <v>465</v>
      </c>
      <c r="C48" s="109" t="s">
        <v>449</v>
      </c>
      <c r="D48" s="87" t="s">
        <v>321</v>
      </c>
      <c r="E48" s="110">
        <v>57</v>
      </c>
      <c r="F48" s="103">
        <v>1987</v>
      </c>
    </row>
    <row r="49" spans="1:6">
      <c r="A49" s="102">
        <v>45</v>
      </c>
      <c r="B49" s="106" t="s">
        <v>427</v>
      </c>
      <c r="C49" s="87" t="s">
        <v>393</v>
      </c>
      <c r="D49" s="87" t="s">
        <v>478</v>
      </c>
      <c r="E49" s="110">
        <v>39</v>
      </c>
      <c r="F49" s="103">
        <v>1950</v>
      </c>
    </row>
    <row r="50" spans="1:6">
      <c r="A50" s="102">
        <v>46</v>
      </c>
      <c r="B50" s="107" t="s">
        <v>375</v>
      </c>
      <c r="C50" s="87" t="s">
        <v>393</v>
      </c>
      <c r="D50" s="87" t="s">
        <v>476</v>
      </c>
      <c r="E50" s="110">
        <v>1</v>
      </c>
      <c r="F50" s="103">
        <v>1928</v>
      </c>
    </row>
    <row r="51" spans="1:6">
      <c r="A51" s="102">
        <v>47</v>
      </c>
      <c r="B51" s="107" t="s">
        <v>388</v>
      </c>
      <c r="C51" s="109" t="s">
        <v>393</v>
      </c>
      <c r="D51" s="87" t="s">
        <v>471</v>
      </c>
      <c r="E51" s="110">
        <v>8</v>
      </c>
      <c r="F51" s="103">
        <v>1886</v>
      </c>
    </row>
    <row r="52" spans="1:6">
      <c r="A52" s="102">
        <v>48</v>
      </c>
      <c r="B52" s="107" t="s">
        <v>430</v>
      </c>
      <c r="C52" s="87" t="s">
        <v>393</v>
      </c>
      <c r="D52" s="87" t="s">
        <v>478</v>
      </c>
      <c r="E52" s="110">
        <v>42</v>
      </c>
      <c r="F52" s="103">
        <v>1885</v>
      </c>
    </row>
    <row r="53" spans="1:6">
      <c r="A53" s="102">
        <v>49</v>
      </c>
      <c r="B53" s="107" t="s">
        <v>443</v>
      </c>
      <c r="C53" s="87" t="s">
        <v>393</v>
      </c>
      <c r="D53" s="87" t="s">
        <v>475</v>
      </c>
      <c r="E53" s="110">
        <v>51</v>
      </c>
      <c r="F53" s="103">
        <v>1871</v>
      </c>
    </row>
    <row r="54" spans="1:6">
      <c r="A54" s="102">
        <v>50</v>
      </c>
      <c r="B54" s="108" t="s">
        <v>457</v>
      </c>
      <c r="C54" s="109" t="s">
        <v>393</v>
      </c>
      <c r="D54" s="87" t="s">
        <v>474</v>
      </c>
      <c r="E54" s="110">
        <v>64</v>
      </c>
      <c r="F54" s="103">
        <v>1850</v>
      </c>
    </row>
    <row r="55" spans="1:6">
      <c r="A55" s="102">
        <v>51</v>
      </c>
      <c r="B55" s="109" t="s">
        <v>405</v>
      </c>
      <c r="C55" s="87" t="s">
        <v>393</v>
      </c>
      <c r="D55" s="87" t="s">
        <v>472</v>
      </c>
      <c r="E55" s="110">
        <v>20</v>
      </c>
      <c r="F55" s="103">
        <v>1848</v>
      </c>
    </row>
    <row r="56" spans="1:6">
      <c r="A56" s="102">
        <v>52</v>
      </c>
      <c r="B56" s="106" t="s">
        <v>399</v>
      </c>
      <c r="C56" s="109" t="s">
        <v>393</v>
      </c>
      <c r="D56" s="87" t="s">
        <v>478</v>
      </c>
      <c r="E56" s="110">
        <v>14</v>
      </c>
      <c r="F56" s="103">
        <v>1827</v>
      </c>
    </row>
    <row r="57" spans="1:6">
      <c r="A57" s="102">
        <v>53</v>
      </c>
      <c r="B57" s="108" t="s">
        <v>409</v>
      </c>
      <c r="C57" s="109" t="s">
        <v>410</v>
      </c>
      <c r="D57" s="87" t="s">
        <v>477</v>
      </c>
      <c r="E57" s="110">
        <v>27</v>
      </c>
      <c r="F57" s="103">
        <v>1778</v>
      </c>
    </row>
    <row r="58" spans="1:6">
      <c r="A58" s="102">
        <v>54</v>
      </c>
      <c r="B58" s="109" t="s">
        <v>454</v>
      </c>
      <c r="C58" s="87" t="s">
        <v>393</v>
      </c>
      <c r="D58" s="87" t="s">
        <v>479</v>
      </c>
      <c r="E58" s="110">
        <v>61</v>
      </c>
      <c r="F58" s="103">
        <v>1738</v>
      </c>
    </row>
    <row r="59" spans="1:6">
      <c r="A59" s="102">
        <v>55</v>
      </c>
      <c r="B59" s="106" t="s">
        <v>455</v>
      </c>
      <c r="C59" s="109" t="s">
        <v>456</v>
      </c>
      <c r="D59" s="87" t="s">
        <v>479</v>
      </c>
      <c r="E59" s="110">
        <v>63</v>
      </c>
      <c r="F59" s="103">
        <v>1736</v>
      </c>
    </row>
    <row r="60" spans="1:6">
      <c r="A60" s="102">
        <v>56</v>
      </c>
      <c r="B60" s="107" t="s">
        <v>440</v>
      </c>
      <c r="C60" s="87" t="s">
        <v>393</v>
      </c>
      <c r="D60" s="87" t="s">
        <v>472</v>
      </c>
      <c r="E60" s="110">
        <v>48</v>
      </c>
      <c r="F60" s="103">
        <v>1735</v>
      </c>
    </row>
    <row r="61" spans="1:6">
      <c r="A61" s="102">
        <v>57</v>
      </c>
      <c r="B61" s="108" t="s">
        <v>414</v>
      </c>
      <c r="C61" s="87" t="s">
        <v>393</v>
      </c>
      <c r="D61" s="87" t="s">
        <v>473</v>
      </c>
      <c r="E61" s="110">
        <v>28</v>
      </c>
      <c r="F61" s="103">
        <v>1700</v>
      </c>
    </row>
    <row r="62" spans="1:6">
      <c r="A62" s="102">
        <v>58</v>
      </c>
      <c r="B62" s="109" t="s">
        <v>453</v>
      </c>
      <c r="C62" s="87" t="s">
        <v>393</v>
      </c>
      <c r="D62" s="87" t="s">
        <v>471</v>
      </c>
      <c r="E62" s="110">
        <v>60</v>
      </c>
      <c r="F62" s="103">
        <v>1697</v>
      </c>
    </row>
    <row r="63" spans="1:6">
      <c r="A63" s="102">
        <v>59</v>
      </c>
      <c r="B63" s="109" t="s">
        <v>415</v>
      </c>
      <c r="C63" s="87" t="s">
        <v>393</v>
      </c>
      <c r="D63" s="87" t="s">
        <v>473</v>
      </c>
      <c r="E63" s="110">
        <v>29</v>
      </c>
      <c r="F63" s="103">
        <v>1590</v>
      </c>
    </row>
    <row r="64" spans="1:6">
      <c r="A64" s="102">
        <v>60</v>
      </c>
      <c r="B64" s="109" t="s">
        <v>438</v>
      </c>
      <c r="C64" s="109" t="s">
        <v>393</v>
      </c>
      <c r="D64" s="87" t="s">
        <v>477</v>
      </c>
      <c r="E64" s="110">
        <v>46</v>
      </c>
      <c r="F64" s="103">
        <v>1522</v>
      </c>
    </row>
    <row r="65" spans="1:6">
      <c r="A65" s="102">
        <v>61</v>
      </c>
      <c r="B65" s="106" t="s">
        <v>447</v>
      </c>
      <c r="C65" s="109" t="s">
        <v>445</v>
      </c>
      <c r="D65" s="87" t="s">
        <v>476</v>
      </c>
      <c r="E65" s="110">
        <v>55</v>
      </c>
      <c r="F65" s="103">
        <v>1490</v>
      </c>
    </row>
    <row r="66" spans="1:6">
      <c r="A66" s="102">
        <v>62</v>
      </c>
      <c r="B66" s="108" t="s">
        <v>466</v>
      </c>
      <c r="C66" s="87" t="s">
        <v>393</v>
      </c>
      <c r="D66" s="87" t="s">
        <v>476</v>
      </c>
      <c r="E66" s="110">
        <v>62</v>
      </c>
      <c r="F66" s="103">
        <v>1454</v>
      </c>
    </row>
    <row r="67" spans="1:6">
      <c r="A67" s="102">
        <v>63</v>
      </c>
      <c r="B67" s="106" t="s">
        <v>395</v>
      </c>
      <c r="C67" s="109" t="s">
        <v>396</v>
      </c>
      <c r="D67" s="87" t="s">
        <v>472</v>
      </c>
      <c r="E67" s="110">
        <v>11</v>
      </c>
      <c r="F67" s="103">
        <v>1432</v>
      </c>
    </row>
    <row r="68" spans="1:6">
      <c r="A68" s="102">
        <v>64</v>
      </c>
      <c r="B68" s="108" t="s">
        <v>463</v>
      </c>
      <c r="C68" s="87" t="s">
        <v>393</v>
      </c>
      <c r="D68" s="87" t="s">
        <v>479</v>
      </c>
      <c r="E68" s="110">
        <v>44</v>
      </c>
      <c r="F68" s="103">
        <v>1404</v>
      </c>
    </row>
    <row r="69" spans="1:6">
      <c r="A69" s="102">
        <v>65</v>
      </c>
      <c r="B69" s="109" t="s">
        <v>417</v>
      </c>
      <c r="C69" s="109" t="s">
        <v>416</v>
      </c>
      <c r="D69" s="87" t="s">
        <v>473</v>
      </c>
      <c r="E69" s="110">
        <v>30</v>
      </c>
      <c r="F69" s="103">
        <v>1322</v>
      </c>
    </row>
    <row r="70" spans="1:6">
      <c r="A70" s="102">
        <v>66</v>
      </c>
      <c r="B70" s="109" t="s">
        <v>418</v>
      </c>
      <c r="C70" s="56" t="s">
        <v>393</v>
      </c>
      <c r="D70" s="56" t="s">
        <v>475</v>
      </c>
      <c r="E70" s="110">
        <v>31</v>
      </c>
      <c r="F70" s="104">
        <v>453</v>
      </c>
    </row>
    <row r="71" spans="1:6">
      <c r="A71" s="86"/>
    </row>
  </sheetData>
  <sortState ref="B3:E71">
    <sortCondition descending="1" ref="E6"/>
  </sortState>
  <pageMargins left="0.7" right="0.7" top="0.75" bottom="0.75" header="0.3" footer="0.3"/>
  <pageSetup paperSize="9" orientation="portrait" horizontalDpi="0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K71"/>
  <sheetViews>
    <sheetView topLeftCell="A2" workbookViewId="0">
      <selection activeCell="K70" sqref="I4:K70"/>
    </sheetView>
  </sheetViews>
  <sheetFormatPr defaultRowHeight="15"/>
  <cols>
    <col min="2" max="2" width="14.140625" bestFit="1" customWidth="1"/>
    <col min="3" max="3" width="7" customWidth="1"/>
    <col min="4" max="4" width="6.42578125" customWidth="1"/>
    <col min="5" max="6" width="6.42578125" bestFit="1" customWidth="1"/>
    <col min="10" max="10" width="24" bestFit="1" customWidth="1"/>
    <col min="11" max="11" width="7" customWidth="1"/>
    <col min="12" max="12" width="6.42578125" customWidth="1"/>
  </cols>
  <sheetData>
    <row r="2" spans="2:11">
      <c r="I2" s="86"/>
      <c r="J2" s="86"/>
    </row>
    <row r="3" spans="2:11">
      <c r="B3" s="89" t="s">
        <v>81</v>
      </c>
      <c r="C3" s="90"/>
      <c r="I3" s="89" t="s">
        <v>81</v>
      </c>
      <c r="J3" s="88"/>
      <c r="K3" s="90"/>
    </row>
    <row r="4" spans="2:11">
      <c r="B4" s="89" t="s">
        <v>36</v>
      </c>
      <c r="C4" s="90" t="s">
        <v>82</v>
      </c>
      <c r="I4" s="89" t="s">
        <v>36</v>
      </c>
      <c r="J4" s="89" t="s">
        <v>35</v>
      </c>
      <c r="K4" s="90" t="s">
        <v>82</v>
      </c>
    </row>
    <row r="5" spans="2:11">
      <c r="B5" s="87" t="s">
        <v>243</v>
      </c>
      <c r="C5" s="91">
        <v>13344</v>
      </c>
      <c r="I5" s="87" t="s">
        <v>243</v>
      </c>
      <c r="J5" s="87" t="s">
        <v>439</v>
      </c>
      <c r="K5" s="91">
        <v>2475</v>
      </c>
    </row>
    <row r="6" spans="2:11">
      <c r="B6" s="100" t="s">
        <v>474</v>
      </c>
      <c r="C6" s="101">
        <v>12839</v>
      </c>
      <c r="I6" s="48"/>
      <c r="J6" s="100" t="s">
        <v>422</v>
      </c>
      <c r="K6" s="101">
        <v>2342</v>
      </c>
    </row>
    <row r="7" spans="2:11">
      <c r="B7" s="100" t="s">
        <v>471</v>
      </c>
      <c r="C7" s="101">
        <v>12575</v>
      </c>
      <c r="I7" s="48"/>
      <c r="J7" s="100" t="s">
        <v>404</v>
      </c>
      <c r="K7" s="101">
        <v>2201</v>
      </c>
    </row>
    <row r="8" spans="2:11">
      <c r="B8" s="100" t="s">
        <v>321</v>
      </c>
      <c r="C8" s="101">
        <v>12570</v>
      </c>
      <c r="I8" s="48"/>
      <c r="J8" s="100" t="s">
        <v>435</v>
      </c>
      <c r="K8" s="101">
        <v>2182</v>
      </c>
    </row>
    <row r="9" spans="2:11">
      <c r="B9" s="100" t="s">
        <v>478</v>
      </c>
      <c r="C9" s="101">
        <v>12547</v>
      </c>
      <c r="I9" s="48"/>
      <c r="J9" s="100" t="s">
        <v>424</v>
      </c>
      <c r="K9" s="101">
        <v>2138</v>
      </c>
    </row>
    <row r="10" spans="2:11">
      <c r="B10" s="100" t="s">
        <v>477</v>
      </c>
      <c r="C10" s="101">
        <v>12319</v>
      </c>
      <c r="I10" s="48"/>
      <c r="J10" s="100" t="s">
        <v>426</v>
      </c>
      <c r="K10" s="101">
        <v>2006</v>
      </c>
    </row>
    <row r="11" spans="2:11">
      <c r="B11" s="100" t="s">
        <v>476</v>
      </c>
      <c r="C11" s="101">
        <v>12259</v>
      </c>
      <c r="I11" s="87" t="s">
        <v>474</v>
      </c>
      <c r="J11" s="87" t="s">
        <v>408</v>
      </c>
      <c r="K11" s="91">
        <v>2490</v>
      </c>
    </row>
    <row r="12" spans="2:11">
      <c r="B12" s="100" t="s">
        <v>479</v>
      </c>
      <c r="C12" s="101">
        <v>11971</v>
      </c>
      <c r="I12" s="48"/>
      <c r="J12" s="100" t="s">
        <v>425</v>
      </c>
      <c r="K12" s="101">
        <v>2286</v>
      </c>
    </row>
    <row r="13" spans="2:11">
      <c r="B13" s="100" t="s">
        <v>472</v>
      </c>
      <c r="C13" s="101">
        <v>11959</v>
      </c>
      <c r="I13" s="48"/>
      <c r="J13" s="100" t="s">
        <v>441</v>
      </c>
      <c r="K13" s="101">
        <v>2099</v>
      </c>
    </row>
    <row r="14" spans="2:11">
      <c r="B14" s="100" t="s">
        <v>473</v>
      </c>
      <c r="C14" s="101">
        <v>11126</v>
      </c>
      <c r="I14" s="48"/>
      <c r="J14" s="100" t="s">
        <v>450</v>
      </c>
      <c r="K14" s="101">
        <v>2060</v>
      </c>
    </row>
    <row r="15" spans="2:11">
      <c r="B15" s="100" t="s">
        <v>475</v>
      </c>
      <c r="C15" s="101">
        <v>11012</v>
      </c>
      <c r="I15" s="48"/>
      <c r="J15" s="100" t="s">
        <v>378</v>
      </c>
      <c r="K15" s="101">
        <v>2054</v>
      </c>
    </row>
    <row r="16" spans="2:11">
      <c r="B16" s="56" t="s">
        <v>80</v>
      </c>
      <c r="C16" s="92">
        <v>134521</v>
      </c>
      <c r="I16" s="48"/>
      <c r="J16" s="100" t="s">
        <v>457</v>
      </c>
      <c r="K16" s="101">
        <v>1850</v>
      </c>
    </row>
    <row r="17" spans="9:11">
      <c r="I17" s="87" t="s">
        <v>471</v>
      </c>
      <c r="J17" s="87" t="s">
        <v>389</v>
      </c>
      <c r="K17" s="91">
        <v>2453</v>
      </c>
    </row>
    <row r="18" spans="9:11">
      <c r="I18" s="48"/>
      <c r="J18" s="100" t="s">
        <v>431</v>
      </c>
      <c r="K18" s="101">
        <v>2273</v>
      </c>
    </row>
    <row r="19" spans="9:11">
      <c r="I19" s="48"/>
      <c r="J19" s="100" t="s">
        <v>407</v>
      </c>
      <c r="K19" s="101">
        <v>2213</v>
      </c>
    </row>
    <row r="20" spans="9:11">
      <c r="I20" s="48"/>
      <c r="J20" s="100" t="s">
        <v>421</v>
      </c>
      <c r="K20" s="101">
        <v>2053</v>
      </c>
    </row>
    <row r="21" spans="9:11">
      <c r="I21" s="48"/>
      <c r="J21" s="100" t="s">
        <v>388</v>
      </c>
      <c r="K21" s="101">
        <v>1886</v>
      </c>
    </row>
    <row r="22" spans="9:11">
      <c r="I22" s="48"/>
      <c r="J22" s="100" t="s">
        <v>453</v>
      </c>
      <c r="K22" s="101">
        <v>1697</v>
      </c>
    </row>
    <row r="23" spans="9:11">
      <c r="I23" s="87" t="s">
        <v>321</v>
      </c>
      <c r="J23" s="87" t="s">
        <v>398</v>
      </c>
      <c r="K23" s="91">
        <v>2250</v>
      </c>
    </row>
    <row r="24" spans="9:11">
      <c r="I24" s="48"/>
      <c r="J24" s="100" t="s">
        <v>448</v>
      </c>
      <c r="K24" s="101">
        <v>2166</v>
      </c>
    </row>
    <row r="25" spans="9:11">
      <c r="I25" s="48"/>
      <c r="J25" s="100" t="s">
        <v>434</v>
      </c>
      <c r="K25" s="101">
        <v>2114</v>
      </c>
    </row>
    <row r="26" spans="9:11">
      <c r="I26" s="48"/>
      <c r="J26" s="100" t="s">
        <v>468</v>
      </c>
      <c r="K26" s="101">
        <v>2036</v>
      </c>
    </row>
    <row r="27" spans="9:11">
      <c r="I27" s="48"/>
      <c r="J27" s="100" t="s">
        <v>444</v>
      </c>
      <c r="K27" s="101">
        <v>2017</v>
      </c>
    </row>
    <row r="28" spans="9:11">
      <c r="I28" s="48"/>
      <c r="J28" s="100" t="s">
        <v>465</v>
      </c>
      <c r="K28" s="101">
        <v>1987</v>
      </c>
    </row>
    <row r="29" spans="9:11">
      <c r="I29" s="87" t="s">
        <v>478</v>
      </c>
      <c r="J29" s="87" t="s">
        <v>428</v>
      </c>
      <c r="K29" s="91">
        <v>2442</v>
      </c>
    </row>
    <row r="30" spans="9:11">
      <c r="I30" s="48"/>
      <c r="J30" s="100" t="s">
        <v>376</v>
      </c>
      <c r="K30" s="101">
        <v>2354</v>
      </c>
    </row>
    <row r="31" spans="9:11">
      <c r="I31" s="48"/>
      <c r="J31" s="100" t="s">
        <v>377</v>
      </c>
      <c r="K31" s="101">
        <v>2089</v>
      </c>
    </row>
    <row r="32" spans="9:11">
      <c r="I32" s="48"/>
      <c r="J32" s="100" t="s">
        <v>427</v>
      </c>
      <c r="K32" s="101">
        <v>1950</v>
      </c>
    </row>
    <row r="33" spans="9:11">
      <c r="I33" s="48"/>
      <c r="J33" s="100" t="s">
        <v>430</v>
      </c>
      <c r="K33" s="101">
        <v>1885</v>
      </c>
    </row>
    <row r="34" spans="9:11">
      <c r="I34" s="48"/>
      <c r="J34" s="100" t="s">
        <v>399</v>
      </c>
      <c r="K34" s="101">
        <v>1827</v>
      </c>
    </row>
    <row r="35" spans="9:11">
      <c r="I35" s="87" t="s">
        <v>477</v>
      </c>
      <c r="J35" s="87" t="s">
        <v>452</v>
      </c>
      <c r="K35" s="91">
        <v>2289</v>
      </c>
    </row>
    <row r="36" spans="9:11">
      <c r="I36" s="48"/>
      <c r="J36" s="100" t="s">
        <v>458</v>
      </c>
      <c r="K36" s="101">
        <v>2283</v>
      </c>
    </row>
    <row r="37" spans="9:11">
      <c r="I37" s="48"/>
      <c r="J37" s="100" t="s">
        <v>437</v>
      </c>
      <c r="K37" s="101">
        <v>2252</v>
      </c>
    </row>
    <row r="38" spans="9:11">
      <c r="I38" s="48"/>
      <c r="J38" s="100" t="s">
        <v>460</v>
      </c>
      <c r="K38" s="101">
        <v>2195</v>
      </c>
    </row>
    <row r="39" spans="9:11">
      <c r="I39" s="48"/>
      <c r="J39" s="100" t="s">
        <v>409</v>
      </c>
      <c r="K39" s="101">
        <v>1778</v>
      </c>
    </row>
    <row r="40" spans="9:11">
      <c r="I40" s="48"/>
      <c r="J40" s="100" t="s">
        <v>438</v>
      </c>
      <c r="K40" s="101">
        <v>1522</v>
      </c>
    </row>
    <row r="41" spans="9:11">
      <c r="I41" s="87" t="s">
        <v>476</v>
      </c>
      <c r="J41" s="87" t="s">
        <v>446</v>
      </c>
      <c r="K41" s="91">
        <v>2695</v>
      </c>
    </row>
    <row r="42" spans="9:11">
      <c r="I42" s="48"/>
      <c r="J42" s="100" t="s">
        <v>461</v>
      </c>
      <c r="K42" s="101">
        <v>2450</v>
      </c>
    </row>
    <row r="43" spans="9:11">
      <c r="I43" s="48"/>
      <c r="J43" s="100" t="s">
        <v>462</v>
      </c>
      <c r="K43" s="101">
        <v>2242</v>
      </c>
    </row>
    <row r="44" spans="9:11">
      <c r="I44" s="48"/>
      <c r="J44" s="100" t="s">
        <v>375</v>
      </c>
      <c r="K44" s="101">
        <v>1928</v>
      </c>
    </row>
    <row r="45" spans="9:11">
      <c r="I45" s="48"/>
      <c r="J45" s="100" t="s">
        <v>447</v>
      </c>
      <c r="K45" s="101">
        <v>1490</v>
      </c>
    </row>
    <row r="46" spans="9:11">
      <c r="I46" s="48"/>
      <c r="J46" s="100" t="s">
        <v>466</v>
      </c>
      <c r="K46" s="101">
        <v>1454</v>
      </c>
    </row>
    <row r="47" spans="9:11">
      <c r="I47" s="87" t="s">
        <v>479</v>
      </c>
      <c r="J47" s="87" t="s">
        <v>464</v>
      </c>
      <c r="K47" s="91">
        <v>2547</v>
      </c>
    </row>
    <row r="48" spans="9:11">
      <c r="I48" s="48"/>
      <c r="J48" s="100" t="s">
        <v>433</v>
      </c>
      <c r="K48" s="101">
        <v>2330</v>
      </c>
    </row>
    <row r="49" spans="9:11">
      <c r="I49" s="48"/>
      <c r="J49" s="100" t="s">
        <v>374</v>
      </c>
      <c r="K49" s="101">
        <v>2216</v>
      </c>
    </row>
    <row r="50" spans="9:11">
      <c r="I50" s="48"/>
      <c r="J50" s="100" t="s">
        <v>454</v>
      </c>
      <c r="K50" s="101">
        <v>1738</v>
      </c>
    </row>
    <row r="51" spans="9:11">
      <c r="I51" s="48"/>
      <c r="J51" s="100" t="s">
        <v>455</v>
      </c>
      <c r="K51" s="101">
        <v>1736</v>
      </c>
    </row>
    <row r="52" spans="9:11">
      <c r="I52" s="48"/>
      <c r="J52" s="100" t="s">
        <v>463</v>
      </c>
      <c r="K52" s="101">
        <v>1404</v>
      </c>
    </row>
    <row r="53" spans="9:11">
      <c r="I53" s="87" t="s">
        <v>472</v>
      </c>
      <c r="J53" s="87" t="s">
        <v>394</v>
      </c>
      <c r="K53" s="91">
        <v>2554</v>
      </c>
    </row>
    <row r="54" spans="9:11">
      <c r="I54" s="48"/>
      <c r="J54" s="100" t="s">
        <v>442</v>
      </c>
      <c r="K54" s="101">
        <v>2337</v>
      </c>
    </row>
    <row r="55" spans="9:11">
      <c r="I55" s="48"/>
      <c r="J55" s="100" t="s">
        <v>467</v>
      </c>
      <c r="K55" s="101">
        <v>2053</v>
      </c>
    </row>
    <row r="56" spans="9:11">
      <c r="I56" s="48"/>
      <c r="J56" s="100" t="s">
        <v>405</v>
      </c>
      <c r="K56" s="101">
        <v>1848</v>
      </c>
    </row>
    <row r="57" spans="9:11">
      <c r="I57" s="48"/>
      <c r="J57" s="100" t="s">
        <v>440</v>
      </c>
      <c r="K57" s="101">
        <v>1735</v>
      </c>
    </row>
    <row r="58" spans="9:11">
      <c r="I58" s="48"/>
      <c r="J58" s="100" t="s">
        <v>395</v>
      </c>
      <c r="K58" s="101">
        <v>1432</v>
      </c>
    </row>
    <row r="59" spans="9:11">
      <c r="I59" s="87" t="s">
        <v>473</v>
      </c>
      <c r="J59" s="87" t="s">
        <v>397</v>
      </c>
      <c r="K59" s="91">
        <v>2406</v>
      </c>
    </row>
    <row r="60" spans="9:11">
      <c r="I60" s="48"/>
      <c r="J60" s="100" t="s">
        <v>459</v>
      </c>
      <c r="K60" s="101">
        <v>2060</v>
      </c>
    </row>
    <row r="61" spans="9:11">
      <c r="I61" s="48"/>
      <c r="J61" s="100" t="s">
        <v>423</v>
      </c>
      <c r="K61" s="101">
        <v>2048</v>
      </c>
    </row>
    <row r="62" spans="9:11">
      <c r="I62" s="48"/>
      <c r="J62" s="100" t="s">
        <v>414</v>
      </c>
      <c r="K62" s="101">
        <v>1700</v>
      </c>
    </row>
    <row r="63" spans="9:11">
      <c r="I63" s="48"/>
      <c r="J63" s="100" t="s">
        <v>415</v>
      </c>
      <c r="K63" s="101">
        <v>1590</v>
      </c>
    </row>
    <row r="64" spans="9:11">
      <c r="I64" s="48"/>
      <c r="J64" s="100" t="s">
        <v>417</v>
      </c>
      <c r="K64" s="101">
        <v>1322</v>
      </c>
    </row>
    <row r="65" spans="9:11">
      <c r="I65" s="87" t="s">
        <v>475</v>
      </c>
      <c r="J65" s="87" t="s">
        <v>413</v>
      </c>
      <c r="K65" s="91">
        <v>2241</v>
      </c>
    </row>
    <row r="66" spans="9:11">
      <c r="I66" s="48"/>
      <c r="J66" s="100" t="s">
        <v>400</v>
      </c>
      <c r="K66" s="101">
        <v>2224</v>
      </c>
    </row>
    <row r="67" spans="9:11">
      <c r="I67" s="48"/>
      <c r="J67" s="100" t="s">
        <v>403</v>
      </c>
      <c r="K67" s="101">
        <v>2154</v>
      </c>
    </row>
    <row r="68" spans="9:11">
      <c r="I68" s="48"/>
      <c r="J68" s="100" t="s">
        <v>412</v>
      </c>
      <c r="K68" s="101">
        <v>2069</v>
      </c>
    </row>
    <row r="69" spans="9:11">
      <c r="I69" s="48"/>
      <c r="J69" s="100" t="s">
        <v>443</v>
      </c>
      <c r="K69" s="101">
        <v>1871</v>
      </c>
    </row>
    <row r="70" spans="9:11">
      <c r="I70" s="48"/>
      <c r="J70" s="100" t="s">
        <v>418</v>
      </c>
      <c r="K70" s="101">
        <v>453</v>
      </c>
    </row>
    <row r="71" spans="9:11">
      <c r="I71" s="56" t="s">
        <v>80</v>
      </c>
      <c r="J71" s="93"/>
      <c r="K71" s="92">
        <v>134521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I270"/>
  <sheetViews>
    <sheetView workbookViewId="0">
      <selection activeCell="K14" sqref="K14"/>
    </sheetView>
  </sheetViews>
  <sheetFormatPr defaultRowHeight="15"/>
  <cols>
    <col min="2" max="2" width="14.5703125" customWidth="1"/>
    <col min="3" max="3" width="27.85546875" bestFit="1" customWidth="1"/>
    <col min="4" max="4" width="6.42578125" customWidth="1"/>
    <col min="5" max="7" width="12.140625" customWidth="1"/>
    <col min="8" max="8" width="10" customWidth="1"/>
    <col min="9" max="9" width="3.85546875" customWidth="1"/>
    <col min="10" max="10" width="7.85546875" customWidth="1"/>
    <col min="11" max="11" width="10" bestFit="1" customWidth="1"/>
  </cols>
  <sheetData>
    <row r="1" spans="2:9">
      <c r="B1" s="57" t="s">
        <v>4</v>
      </c>
      <c r="C1" s="58" t="s">
        <v>83</v>
      </c>
    </row>
    <row r="2" spans="2:9">
      <c r="B2" s="57" t="s">
        <v>3</v>
      </c>
      <c r="C2" s="58" t="s">
        <v>83</v>
      </c>
    </row>
    <row r="4" spans="2:9">
      <c r="B4" s="45"/>
      <c r="C4" s="46"/>
      <c r="D4" s="45"/>
      <c r="E4" s="46"/>
      <c r="F4" s="46"/>
      <c r="G4" s="46"/>
      <c r="H4" s="46"/>
      <c r="I4" s="47"/>
    </row>
    <row r="5" spans="2:9">
      <c r="B5" s="54" t="s">
        <v>372</v>
      </c>
      <c r="C5" s="54" t="s">
        <v>0</v>
      </c>
      <c r="D5" s="48"/>
      <c r="E5" s="49"/>
      <c r="F5" s="49"/>
      <c r="G5" s="49"/>
      <c r="H5" s="49"/>
      <c r="I5" s="50"/>
    </row>
    <row r="6" spans="2:9">
      <c r="B6" s="45">
        <v>1</v>
      </c>
      <c r="C6" s="45" t="s">
        <v>84</v>
      </c>
      <c r="D6" s="45"/>
      <c r="E6" s="46"/>
      <c r="F6" s="46"/>
      <c r="G6" s="46"/>
      <c r="H6" s="46"/>
      <c r="I6" s="47"/>
    </row>
    <row r="7" spans="2:9">
      <c r="B7" s="45">
        <v>2</v>
      </c>
      <c r="C7" s="45" t="s">
        <v>86</v>
      </c>
      <c r="D7" s="48"/>
      <c r="E7" s="49"/>
      <c r="F7" s="49"/>
      <c r="G7" s="49"/>
      <c r="H7" s="49"/>
      <c r="I7" s="50"/>
    </row>
    <row r="8" spans="2:9">
      <c r="B8" s="45">
        <v>3</v>
      </c>
      <c r="C8" s="45" t="s">
        <v>87</v>
      </c>
      <c r="D8" s="48"/>
      <c r="E8" s="49"/>
      <c r="F8" s="49"/>
      <c r="G8" s="49"/>
      <c r="H8" s="49"/>
      <c r="I8" s="50"/>
    </row>
    <row r="9" spans="2:9">
      <c r="B9" s="45">
        <v>4</v>
      </c>
      <c r="C9" s="45" t="s">
        <v>88</v>
      </c>
      <c r="D9" s="48"/>
      <c r="E9" s="49"/>
      <c r="F9" s="49"/>
      <c r="G9" s="49"/>
      <c r="H9" s="49"/>
      <c r="I9" s="50"/>
    </row>
    <row r="10" spans="2:9">
      <c r="B10" s="45">
        <v>5</v>
      </c>
      <c r="C10" s="45" t="s">
        <v>89</v>
      </c>
      <c r="D10" s="48"/>
      <c r="E10" s="49"/>
      <c r="F10" s="49"/>
      <c r="G10" s="49"/>
      <c r="H10" s="49"/>
      <c r="I10" s="50"/>
    </row>
    <row r="11" spans="2:9">
      <c r="B11" s="45">
        <v>6</v>
      </c>
      <c r="C11" s="45" t="s">
        <v>90</v>
      </c>
      <c r="D11" s="48"/>
      <c r="E11" s="49"/>
      <c r="F11" s="49"/>
      <c r="G11" s="49"/>
      <c r="H11" s="49"/>
      <c r="I11" s="50"/>
    </row>
    <row r="12" spans="2:9">
      <c r="B12" s="45">
        <v>7</v>
      </c>
      <c r="C12" s="45" t="s">
        <v>91</v>
      </c>
      <c r="D12" s="48"/>
      <c r="E12" s="49"/>
      <c r="F12" s="49"/>
      <c r="G12" s="49"/>
      <c r="H12" s="49"/>
      <c r="I12" s="50"/>
    </row>
    <row r="13" spans="2:9">
      <c r="B13" s="45">
        <v>8</v>
      </c>
      <c r="C13" s="45" t="s">
        <v>92</v>
      </c>
      <c r="D13" s="48"/>
      <c r="E13" s="49"/>
      <c r="F13" s="49"/>
      <c r="G13" s="49"/>
      <c r="H13" s="49"/>
      <c r="I13" s="50"/>
    </row>
    <row r="14" spans="2:9">
      <c r="B14" s="45">
        <v>9</v>
      </c>
      <c r="C14" s="45" t="s">
        <v>93</v>
      </c>
      <c r="D14" s="48"/>
      <c r="E14" s="49"/>
      <c r="F14" s="49"/>
      <c r="G14" s="49"/>
      <c r="H14" s="49"/>
      <c r="I14" s="50"/>
    </row>
    <row r="15" spans="2:9">
      <c r="B15" s="45">
        <v>10</v>
      </c>
      <c r="C15" s="45" t="s">
        <v>94</v>
      </c>
      <c r="D15" s="48"/>
      <c r="E15" s="49"/>
      <c r="F15" s="49"/>
      <c r="G15" s="49"/>
      <c r="H15" s="49"/>
      <c r="I15" s="50"/>
    </row>
    <row r="16" spans="2:9">
      <c r="B16" s="45">
        <v>11</v>
      </c>
      <c r="C16" s="45" t="s">
        <v>95</v>
      </c>
      <c r="D16" s="48"/>
      <c r="E16" s="49"/>
      <c r="F16" s="49"/>
      <c r="G16" s="49"/>
      <c r="H16" s="49"/>
      <c r="I16" s="50"/>
    </row>
    <row r="17" spans="2:9">
      <c r="B17" s="45">
        <v>12</v>
      </c>
      <c r="C17" s="45" t="s">
        <v>96</v>
      </c>
      <c r="D17" s="48"/>
      <c r="E17" s="49"/>
      <c r="F17" s="49"/>
      <c r="G17" s="49"/>
      <c r="H17" s="49"/>
      <c r="I17" s="50"/>
    </row>
    <row r="18" spans="2:9">
      <c r="B18" s="45">
        <v>13</v>
      </c>
      <c r="C18" s="45" t="s">
        <v>100</v>
      </c>
      <c r="D18" s="48"/>
      <c r="E18" s="49"/>
      <c r="F18" s="49"/>
      <c r="G18" s="49"/>
      <c r="H18" s="49"/>
      <c r="I18" s="50"/>
    </row>
    <row r="19" spans="2:9">
      <c r="B19" s="45">
        <v>14</v>
      </c>
      <c r="C19" s="45" t="s">
        <v>102</v>
      </c>
      <c r="D19" s="48"/>
      <c r="E19" s="49"/>
      <c r="F19" s="49"/>
      <c r="G19" s="49"/>
      <c r="H19" s="49"/>
      <c r="I19" s="50"/>
    </row>
    <row r="20" spans="2:9">
      <c r="B20" s="45">
        <v>15</v>
      </c>
      <c r="C20" s="45" t="s">
        <v>103</v>
      </c>
      <c r="D20" s="48"/>
      <c r="E20" s="49"/>
      <c r="F20" s="49"/>
      <c r="G20" s="49"/>
      <c r="H20" s="49"/>
      <c r="I20" s="50"/>
    </row>
    <row r="21" spans="2:9">
      <c r="B21" s="45">
        <v>16</v>
      </c>
      <c r="C21" s="45" t="s">
        <v>104</v>
      </c>
      <c r="D21" s="48"/>
      <c r="E21" s="49"/>
      <c r="F21" s="49"/>
      <c r="G21" s="49"/>
      <c r="H21" s="49"/>
      <c r="I21" s="50"/>
    </row>
    <row r="22" spans="2:9">
      <c r="B22" s="45">
        <v>17</v>
      </c>
      <c r="C22" s="45" t="s">
        <v>105</v>
      </c>
      <c r="D22" s="48"/>
      <c r="E22" s="49"/>
      <c r="F22" s="49"/>
      <c r="G22" s="49"/>
      <c r="H22" s="49"/>
      <c r="I22" s="50"/>
    </row>
    <row r="23" spans="2:9">
      <c r="B23" s="45">
        <v>18</v>
      </c>
      <c r="C23" s="45" t="s">
        <v>106</v>
      </c>
      <c r="D23" s="48"/>
      <c r="E23" s="49"/>
      <c r="F23" s="49"/>
      <c r="G23" s="49"/>
      <c r="H23" s="49"/>
      <c r="I23" s="50"/>
    </row>
    <row r="24" spans="2:9">
      <c r="B24" s="45">
        <v>19</v>
      </c>
      <c r="C24" s="45" t="s">
        <v>107</v>
      </c>
      <c r="D24" s="48"/>
      <c r="E24" s="49"/>
      <c r="F24" s="49"/>
      <c r="G24" s="49"/>
      <c r="H24" s="49"/>
      <c r="I24" s="50"/>
    </row>
    <row r="25" spans="2:9">
      <c r="B25" s="45">
        <v>20</v>
      </c>
      <c r="C25" s="45" t="s">
        <v>108</v>
      </c>
      <c r="D25" s="48"/>
      <c r="E25" s="49"/>
      <c r="F25" s="49"/>
      <c r="G25" s="49"/>
      <c r="H25" s="49"/>
      <c r="I25" s="50"/>
    </row>
    <row r="26" spans="2:9">
      <c r="B26" s="45">
        <v>21</v>
      </c>
      <c r="C26" s="45" t="s">
        <v>109</v>
      </c>
      <c r="D26" s="48"/>
      <c r="E26" s="49"/>
      <c r="F26" s="49"/>
      <c r="G26" s="49"/>
      <c r="H26" s="49"/>
      <c r="I26" s="50"/>
    </row>
    <row r="27" spans="2:9">
      <c r="B27" s="45">
        <v>22</v>
      </c>
      <c r="C27" s="45" t="s">
        <v>110</v>
      </c>
      <c r="D27" s="48"/>
      <c r="E27" s="49"/>
      <c r="F27" s="49"/>
      <c r="G27" s="49"/>
      <c r="H27" s="49"/>
      <c r="I27" s="50"/>
    </row>
    <row r="28" spans="2:9">
      <c r="B28" s="45">
        <v>23</v>
      </c>
      <c r="C28" s="45" t="s">
        <v>111</v>
      </c>
      <c r="D28" s="48"/>
      <c r="E28" s="49"/>
      <c r="F28" s="49"/>
      <c r="G28" s="49"/>
      <c r="H28" s="49"/>
      <c r="I28" s="50"/>
    </row>
    <row r="29" spans="2:9">
      <c r="B29" s="45">
        <v>24</v>
      </c>
      <c r="C29" s="45" t="s">
        <v>112</v>
      </c>
      <c r="D29" s="48"/>
      <c r="E29" s="49"/>
      <c r="F29" s="49"/>
      <c r="G29" s="49"/>
      <c r="H29" s="49"/>
      <c r="I29" s="50"/>
    </row>
    <row r="30" spans="2:9">
      <c r="B30" s="45">
        <v>25</v>
      </c>
      <c r="C30" s="45" t="s">
        <v>113</v>
      </c>
      <c r="D30" s="48"/>
      <c r="E30" s="49"/>
      <c r="F30" s="49"/>
      <c r="G30" s="49"/>
      <c r="H30" s="49"/>
      <c r="I30" s="50"/>
    </row>
    <row r="31" spans="2:9">
      <c r="B31" s="45">
        <v>26</v>
      </c>
      <c r="C31" s="45" t="s">
        <v>115</v>
      </c>
      <c r="D31" s="48"/>
      <c r="E31" s="49"/>
      <c r="F31" s="49"/>
      <c r="G31" s="49"/>
      <c r="H31" s="49"/>
      <c r="I31" s="50"/>
    </row>
    <row r="32" spans="2:9">
      <c r="B32" s="45">
        <v>27</v>
      </c>
      <c r="C32" s="45" t="s">
        <v>116</v>
      </c>
      <c r="D32" s="48"/>
      <c r="E32" s="49"/>
      <c r="F32" s="49"/>
      <c r="G32" s="49"/>
      <c r="H32" s="49"/>
      <c r="I32" s="50"/>
    </row>
    <row r="33" spans="2:9">
      <c r="B33" s="45">
        <v>28</v>
      </c>
      <c r="C33" s="45" t="s">
        <v>117</v>
      </c>
      <c r="D33" s="48"/>
      <c r="E33" s="49"/>
      <c r="F33" s="49"/>
      <c r="G33" s="49"/>
      <c r="H33" s="49"/>
      <c r="I33" s="50"/>
    </row>
    <row r="34" spans="2:9">
      <c r="B34" s="45">
        <v>29</v>
      </c>
      <c r="C34" s="45" t="s">
        <v>118</v>
      </c>
      <c r="D34" s="48"/>
      <c r="E34" s="49"/>
      <c r="F34" s="49"/>
      <c r="G34" s="49"/>
      <c r="H34" s="49"/>
      <c r="I34" s="50"/>
    </row>
    <row r="35" spans="2:9">
      <c r="B35" s="45">
        <v>30</v>
      </c>
      <c r="C35" s="45" t="s">
        <v>119</v>
      </c>
      <c r="D35" s="48"/>
      <c r="E35" s="49"/>
      <c r="F35" s="49"/>
      <c r="G35" s="49"/>
      <c r="H35" s="49"/>
      <c r="I35" s="50"/>
    </row>
    <row r="36" spans="2:9">
      <c r="B36" s="45">
        <v>31</v>
      </c>
      <c r="C36" s="45" t="s">
        <v>120</v>
      </c>
      <c r="D36" s="48"/>
      <c r="E36" s="49"/>
      <c r="F36" s="49"/>
      <c r="G36" s="49"/>
      <c r="H36" s="49"/>
      <c r="I36" s="50"/>
    </row>
    <row r="37" spans="2:9">
      <c r="B37" s="45">
        <v>32</v>
      </c>
      <c r="C37" s="45" t="s">
        <v>121</v>
      </c>
      <c r="D37" s="48"/>
      <c r="E37" s="49"/>
      <c r="F37" s="49"/>
      <c r="G37" s="49"/>
      <c r="H37" s="49"/>
      <c r="I37" s="50"/>
    </row>
    <row r="38" spans="2:9">
      <c r="B38" s="45">
        <v>33</v>
      </c>
      <c r="C38" s="45" t="s">
        <v>122</v>
      </c>
      <c r="D38" s="48"/>
      <c r="E38" s="49"/>
      <c r="F38" s="49"/>
      <c r="G38" s="49"/>
      <c r="H38" s="49"/>
      <c r="I38" s="50"/>
    </row>
    <row r="39" spans="2:9">
      <c r="B39" s="45">
        <v>34</v>
      </c>
      <c r="C39" s="45" t="s">
        <v>123</v>
      </c>
      <c r="D39" s="48"/>
      <c r="E39" s="49"/>
      <c r="F39" s="49"/>
      <c r="G39" s="49"/>
      <c r="H39" s="49"/>
      <c r="I39" s="50"/>
    </row>
    <row r="40" spans="2:9">
      <c r="B40" s="45">
        <v>35</v>
      </c>
      <c r="C40" s="45" t="s">
        <v>124</v>
      </c>
      <c r="D40" s="48"/>
      <c r="E40" s="49"/>
      <c r="F40" s="49"/>
      <c r="G40" s="49"/>
      <c r="H40" s="49"/>
      <c r="I40" s="50"/>
    </row>
    <row r="41" spans="2:9">
      <c r="B41" s="45">
        <v>36</v>
      </c>
      <c r="C41" s="45" t="s">
        <v>125</v>
      </c>
      <c r="D41" s="48"/>
      <c r="E41" s="49"/>
      <c r="F41" s="49"/>
      <c r="G41" s="49"/>
      <c r="H41" s="49"/>
      <c r="I41" s="50"/>
    </row>
    <row r="42" spans="2:9">
      <c r="B42" s="45">
        <v>37</v>
      </c>
      <c r="C42" s="45" t="s">
        <v>126</v>
      </c>
      <c r="D42" s="48"/>
      <c r="E42" s="49"/>
      <c r="F42" s="49"/>
      <c r="G42" s="49"/>
      <c r="H42" s="49"/>
      <c r="I42" s="50"/>
    </row>
    <row r="43" spans="2:9">
      <c r="B43" s="45">
        <v>38</v>
      </c>
      <c r="C43" s="45" t="s">
        <v>128</v>
      </c>
      <c r="D43" s="48"/>
      <c r="E43" s="49"/>
      <c r="F43" s="49"/>
      <c r="G43" s="49"/>
      <c r="H43" s="49"/>
      <c r="I43" s="50"/>
    </row>
    <row r="44" spans="2:9">
      <c r="B44" s="45">
        <v>39</v>
      </c>
      <c r="C44" s="45" t="s">
        <v>129</v>
      </c>
      <c r="D44" s="48"/>
      <c r="E44" s="49"/>
      <c r="F44" s="49"/>
      <c r="G44" s="49"/>
      <c r="H44" s="49"/>
      <c r="I44" s="50"/>
    </row>
    <row r="45" spans="2:9">
      <c r="B45" s="45">
        <v>40</v>
      </c>
      <c r="C45" s="45" t="s">
        <v>130</v>
      </c>
      <c r="D45" s="48"/>
      <c r="E45" s="49"/>
      <c r="F45" s="49"/>
      <c r="G45" s="49"/>
      <c r="H45" s="49"/>
      <c r="I45" s="50"/>
    </row>
    <row r="46" spans="2:9">
      <c r="B46" s="45">
        <v>41</v>
      </c>
      <c r="C46" s="45" t="s">
        <v>131</v>
      </c>
      <c r="D46" s="48"/>
      <c r="E46" s="49"/>
      <c r="F46" s="49"/>
      <c r="G46" s="49"/>
      <c r="H46" s="49"/>
      <c r="I46" s="50"/>
    </row>
    <row r="47" spans="2:9">
      <c r="B47" s="45">
        <v>42</v>
      </c>
      <c r="C47" s="45" t="s">
        <v>132</v>
      </c>
      <c r="D47" s="48"/>
      <c r="E47" s="49"/>
      <c r="F47" s="49"/>
      <c r="G47" s="49"/>
      <c r="H47" s="49"/>
      <c r="I47" s="50"/>
    </row>
    <row r="48" spans="2:9">
      <c r="B48" s="45">
        <v>43</v>
      </c>
      <c r="C48" s="45" t="s">
        <v>133</v>
      </c>
      <c r="D48" s="48"/>
      <c r="E48" s="49"/>
      <c r="F48" s="49"/>
      <c r="G48" s="49"/>
      <c r="H48" s="49"/>
      <c r="I48" s="50"/>
    </row>
    <row r="49" spans="2:9">
      <c r="B49" s="45">
        <v>44</v>
      </c>
      <c r="C49" s="45" t="s">
        <v>134</v>
      </c>
      <c r="D49" s="48"/>
      <c r="E49" s="49"/>
      <c r="F49" s="49"/>
      <c r="G49" s="49"/>
      <c r="H49" s="49"/>
      <c r="I49" s="50"/>
    </row>
    <row r="50" spans="2:9">
      <c r="B50" s="45">
        <v>45</v>
      </c>
      <c r="C50" s="45" t="s">
        <v>135</v>
      </c>
      <c r="D50" s="48"/>
      <c r="E50" s="49"/>
      <c r="F50" s="49"/>
      <c r="G50" s="49"/>
      <c r="H50" s="49"/>
      <c r="I50" s="50"/>
    </row>
    <row r="51" spans="2:9">
      <c r="B51" s="45">
        <v>46</v>
      </c>
      <c r="C51" s="45" t="s">
        <v>136</v>
      </c>
      <c r="D51" s="48"/>
      <c r="E51" s="49"/>
      <c r="F51" s="49"/>
      <c r="G51" s="49"/>
      <c r="H51" s="49"/>
      <c r="I51" s="50"/>
    </row>
    <row r="52" spans="2:9">
      <c r="B52" s="45">
        <v>47</v>
      </c>
      <c r="C52" s="45" t="s">
        <v>137</v>
      </c>
      <c r="D52" s="48"/>
      <c r="E52" s="49"/>
      <c r="F52" s="49"/>
      <c r="G52" s="49"/>
      <c r="H52" s="49"/>
      <c r="I52" s="50"/>
    </row>
    <row r="53" spans="2:9">
      <c r="B53" s="45">
        <v>48</v>
      </c>
      <c r="C53" s="45" t="s">
        <v>138</v>
      </c>
      <c r="D53" s="48"/>
      <c r="E53" s="49"/>
      <c r="F53" s="49"/>
      <c r="G53" s="49"/>
      <c r="H53" s="49"/>
      <c r="I53" s="50"/>
    </row>
    <row r="54" spans="2:9">
      <c r="B54" s="45">
        <v>49</v>
      </c>
      <c r="C54" s="45" t="s">
        <v>139</v>
      </c>
      <c r="D54" s="48"/>
      <c r="E54" s="49"/>
      <c r="F54" s="49"/>
      <c r="G54" s="49"/>
      <c r="H54" s="49"/>
      <c r="I54" s="50"/>
    </row>
    <row r="55" spans="2:9">
      <c r="B55" s="45">
        <v>50</v>
      </c>
      <c r="C55" s="45" t="s">
        <v>141</v>
      </c>
      <c r="D55" s="48"/>
      <c r="E55" s="49"/>
      <c r="F55" s="49"/>
      <c r="G55" s="49"/>
      <c r="H55" s="49"/>
      <c r="I55" s="50"/>
    </row>
    <row r="56" spans="2:9">
      <c r="B56" s="45">
        <v>51</v>
      </c>
      <c r="C56" s="45" t="s">
        <v>142</v>
      </c>
      <c r="D56" s="48"/>
      <c r="E56" s="49"/>
      <c r="F56" s="49"/>
      <c r="G56" s="49"/>
      <c r="H56" s="49"/>
      <c r="I56" s="50"/>
    </row>
    <row r="57" spans="2:9">
      <c r="B57" s="45">
        <v>52</v>
      </c>
      <c r="C57" s="45" t="s">
        <v>143</v>
      </c>
      <c r="D57" s="48"/>
      <c r="E57" s="49"/>
      <c r="F57" s="49"/>
      <c r="G57" s="49"/>
      <c r="H57" s="49"/>
      <c r="I57" s="50"/>
    </row>
    <row r="58" spans="2:9">
      <c r="B58" s="45">
        <v>53</v>
      </c>
      <c r="C58" s="45" t="s">
        <v>144</v>
      </c>
      <c r="D58" s="48"/>
      <c r="E58" s="49"/>
      <c r="F58" s="49"/>
      <c r="G58" s="49"/>
      <c r="H58" s="49"/>
      <c r="I58" s="50"/>
    </row>
    <row r="59" spans="2:9">
      <c r="B59" s="45">
        <v>54</v>
      </c>
      <c r="C59" s="45" t="s">
        <v>145</v>
      </c>
      <c r="D59" s="48"/>
      <c r="E59" s="49"/>
      <c r="F59" s="49"/>
      <c r="G59" s="49"/>
      <c r="H59" s="49"/>
      <c r="I59" s="50"/>
    </row>
    <row r="60" spans="2:9">
      <c r="B60" s="45">
        <v>55</v>
      </c>
      <c r="C60" s="45" t="s">
        <v>146</v>
      </c>
      <c r="D60" s="48"/>
      <c r="E60" s="49"/>
      <c r="F60" s="49"/>
      <c r="G60" s="49"/>
      <c r="H60" s="49"/>
      <c r="I60" s="50"/>
    </row>
    <row r="61" spans="2:9">
      <c r="B61" s="45">
        <v>56</v>
      </c>
      <c r="C61" s="45" t="s">
        <v>144</v>
      </c>
      <c r="D61" s="48"/>
      <c r="E61" s="49"/>
      <c r="F61" s="49"/>
      <c r="G61" s="49"/>
      <c r="H61" s="49"/>
      <c r="I61" s="50"/>
    </row>
    <row r="62" spans="2:9">
      <c r="B62" s="45">
        <v>57</v>
      </c>
      <c r="C62" s="45" t="s">
        <v>147</v>
      </c>
      <c r="D62" s="48"/>
      <c r="E62" s="49"/>
      <c r="F62" s="49"/>
      <c r="G62" s="49"/>
      <c r="H62" s="49"/>
      <c r="I62" s="50"/>
    </row>
    <row r="63" spans="2:9">
      <c r="B63" s="45">
        <v>58</v>
      </c>
      <c r="C63" s="45" t="s">
        <v>148</v>
      </c>
      <c r="D63" s="48"/>
      <c r="E63" s="49"/>
      <c r="F63" s="49"/>
      <c r="G63" s="49"/>
      <c r="H63" s="49"/>
      <c r="I63" s="50"/>
    </row>
    <row r="64" spans="2:9">
      <c r="B64" s="45">
        <v>59</v>
      </c>
      <c r="C64" s="45" t="s">
        <v>149</v>
      </c>
      <c r="D64" s="48"/>
      <c r="E64" s="49"/>
      <c r="F64" s="49"/>
      <c r="G64" s="49"/>
      <c r="H64" s="49"/>
      <c r="I64" s="50"/>
    </row>
    <row r="65" spans="2:9">
      <c r="B65" s="45">
        <v>60</v>
      </c>
      <c r="C65" s="45" t="s">
        <v>150</v>
      </c>
      <c r="D65" s="48"/>
      <c r="E65" s="49"/>
      <c r="F65" s="49"/>
      <c r="G65" s="49"/>
      <c r="H65" s="49"/>
      <c r="I65" s="50"/>
    </row>
    <row r="66" spans="2:9">
      <c r="B66" s="45">
        <v>61</v>
      </c>
      <c r="C66" s="45" t="s">
        <v>151</v>
      </c>
      <c r="D66" s="48"/>
      <c r="E66" s="49"/>
      <c r="F66" s="49"/>
      <c r="G66" s="49"/>
      <c r="H66" s="49"/>
      <c r="I66" s="50"/>
    </row>
    <row r="67" spans="2:9">
      <c r="B67" s="45">
        <v>62</v>
      </c>
      <c r="C67" s="45" t="s">
        <v>153</v>
      </c>
      <c r="D67" s="48"/>
      <c r="E67" s="49"/>
      <c r="F67" s="49"/>
      <c r="G67" s="49"/>
      <c r="H67" s="49"/>
      <c r="I67" s="50"/>
    </row>
    <row r="68" spans="2:9">
      <c r="B68" s="45">
        <v>63</v>
      </c>
      <c r="C68" s="45" t="s">
        <v>154</v>
      </c>
      <c r="D68" s="48"/>
      <c r="E68" s="49"/>
      <c r="F68" s="49"/>
      <c r="G68" s="49"/>
      <c r="H68" s="49"/>
      <c r="I68" s="50"/>
    </row>
    <row r="69" spans="2:9">
      <c r="B69" s="45">
        <v>64</v>
      </c>
      <c r="C69" s="45" t="s">
        <v>155</v>
      </c>
      <c r="D69" s="48"/>
      <c r="E69" s="49"/>
      <c r="F69" s="49"/>
      <c r="G69" s="49"/>
      <c r="H69" s="49"/>
      <c r="I69" s="50"/>
    </row>
    <row r="70" spans="2:9">
      <c r="B70" s="45">
        <v>65</v>
      </c>
      <c r="C70" s="45" t="s">
        <v>156</v>
      </c>
      <c r="D70" s="48"/>
      <c r="E70" s="49"/>
      <c r="F70" s="49"/>
      <c r="G70" s="49"/>
      <c r="H70" s="49"/>
      <c r="I70" s="50"/>
    </row>
    <row r="71" spans="2:9">
      <c r="B71" s="45">
        <v>66</v>
      </c>
      <c r="C71" s="45" t="s">
        <v>157</v>
      </c>
      <c r="D71" s="48"/>
      <c r="E71" s="49"/>
      <c r="F71" s="49"/>
      <c r="G71" s="49"/>
      <c r="H71" s="49"/>
      <c r="I71" s="50"/>
    </row>
    <row r="72" spans="2:9">
      <c r="B72" s="45">
        <v>67</v>
      </c>
      <c r="C72" s="45" t="s">
        <v>158</v>
      </c>
      <c r="D72" s="48"/>
      <c r="E72" s="49"/>
      <c r="F72" s="49"/>
      <c r="G72" s="49"/>
      <c r="H72" s="49"/>
      <c r="I72" s="50"/>
    </row>
    <row r="73" spans="2:9">
      <c r="B73" s="45">
        <v>68</v>
      </c>
      <c r="C73" s="45" t="s">
        <v>159</v>
      </c>
      <c r="D73" s="48"/>
      <c r="E73" s="49"/>
      <c r="F73" s="49"/>
      <c r="G73" s="49"/>
      <c r="H73" s="49"/>
      <c r="I73" s="50"/>
    </row>
    <row r="74" spans="2:9">
      <c r="B74" s="45">
        <v>69</v>
      </c>
      <c r="C74" s="45" t="s">
        <v>160</v>
      </c>
      <c r="D74" s="48"/>
      <c r="E74" s="49"/>
      <c r="F74" s="49"/>
      <c r="G74" s="49"/>
      <c r="H74" s="49"/>
      <c r="I74" s="50"/>
    </row>
    <row r="75" spans="2:9">
      <c r="B75" s="45">
        <v>70</v>
      </c>
      <c r="C75" s="45" t="s">
        <v>161</v>
      </c>
      <c r="D75" s="48"/>
      <c r="E75" s="49"/>
      <c r="F75" s="49"/>
      <c r="G75" s="49"/>
      <c r="H75" s="49"/>
      <c r="I75" s="50"/>
    </row>
    <row r="76" spans="2:9">
      <c r="B76" s="45">
        <v>71</v>
      </c>
      <c r="C76" s="45" t="s">
        <v>162</v>
      </c>
      <c r="D76" s="48"/>
      <c r="E76" s="49"/>
      <c r="F76" s="49"/>
      <c r="G76" s="49"/>
      <c r="H76" s="49"/>
      <c r="I76" s="50"/>
    </row>
    <row r="77" spans="2:9">
      <c r="B77" s="45">
        <v>72</v>
      </c>
      <c r="C77" s="45" t="s">
        <v>163</v>
      </c>
      <c r="D77" s="48"/>
      <c r="E77" s="49"/>
      <c r="F77" s="49"/>
      <c r="G77" s="49"/>
      <c r="H77" s="49"/>
      <c r="I77" s="50"/>
    </row>
    <row r="78" spans="2:9">
      <c r="B78" s="45">
        <v>73</v>
      </c>
      <c r="C78" s="45" t="s">
        <v>164</v>
      </c>
      <c r="D78" s="48"/>
      <c r="E78" s="49"/>
      <c r="F78" s="49"/>
      <c r="G78" s="49"/>
      <c r="H78" s="49"/>
      <c r="I78" s="50"/>
    </row>
    <row r="79" spans="2:9">
      <c r="B79" s="45">
        <v>74</v>
      </c>
      <c r="C79" s="45" t="s">
        <v>166</v>
      </c>
      <c r="D79" s="48"/>
      <c r="E79" s="49"/>
      <c r="F79" s="49"/>
      <c r="G79" s="49"/>
      <c r="H79" s="49"/>
      <c r="I79" s="50"/>
    </row>
    <row r="80" spans="2:9">
      <c r="B80" s="45">
        <v>75</v>
      </c>
      <c r="C80" s="45" t="s">
        <v>167</v>
      </c>
      <c r="D80" s="48"/>
      <c r="E80" s="49"/>
      <c r="F80" s="49"/>
      <c r="G80" s="49"/>
      <c r="H80" s="49"/>
      <c r="I80" s="50"/>
    </row>
    <row r="81" spans="2:9">
      <c r="B81" s="45">
        <v>76</v>
      </c>
      <c r="C81" s="45" t="s">
        <v>168</v>
      </c>
      <c r="D81" s="48"/>
      <c r="E81" s="49"/>
      <c r="F81" s="49"/>
      <c r="G81" s="49"/>
      <c r="H81" s="49"/>
      <c r="I81" s="50"/>
    </row>
    <row r="82" spans="2:9">
      <c r="B82" s="45">
        <v>77</v>
      </c>
      <c r="C82" s="45" t="s">
        <v>169</v>
      </c>
      <c r="D82" s="48"/>
      <c r="E82" s="49"/>
      <c r="F82" s="49"/>
      <c r="G82" s="49"/>
      <c r="H82" s="49"/>
      <c r="I82" s="50"/>
    </row>
    <row r="83" spans="2:9">
      <c r="B83" s="45">
        <v>78</v>
      </c>
      <c r="C83" s="45" t="s">
        <v>170</v>
      </c>
      <c r="D83" s="48"/>
      <c r="E83" s="49"/>
      <c r="F83" s="49"/>
      <c r="G83" s="49"/>
      <c r="H83" s="49"/>
      <c r="I83" s="50"/>
    </row>
    <row r="84" spans="2:9">
      <c r="B84" s="45">
        <v>79</v>
      </c>
      <c r="C84" s="45" t="s">
        <v>171</v>
      </c>
      <c r="D84" s="48"/>
      <c r="E84" s="49"/>
      <c r="F84" s="49"/>
      <c r="G84" s="49"/>
      <c r="H84" s="49"/>
      <c r="I84" s="50"/>
    </row>
    <row r="85" spans="2:9">
      <c r="B85" s="45">
        <v>80</v>
      </c>
      <c r="C85" s="45" t="s">
        <v>172</v>
      </c>
      <c r="D85" s="48"/>
      <c r="E85" s="49"/>
      <c r="F85" s="49"/>
      <c r="G85" s="49"/>
      <c r="H85" s="49"/>
      <c r="I85" s="50"/>
    </row>
    <row r="86" spans="2:9">
      <c r="B86" s="45">
        <v>81</v>
      </c>
      <c r="C86" s="45" t="s">
        <v>173</v>
      </c>
      <c r="D86" s="48"/>
      <c r="E86" s="49"/>
      <c r="F86" s="49"/>
      <c r="G86" s="49"/>
      <c r="H86" s="49"/>
      <c r="I86" s="50"/>
    </row>
    <row r="87" spans="2:9">
      <c r="B87" s="45">
        <v>82</v>
      </c>
      <c r="C87" s="45" t="s">
        <v>174</v>
      </c>
      <c r="D87" s="48"/>
      <c r="E87" s="49"/>
      <c r="F87" s="49"/>
      <c r="G87" s="49"/>
      <c r="H87" s="49"/>
      <c r="I87" s="50"/>
    </row>
    <row r="88" spans="2:9">
      <c r="B88" s="45">
        <v>83</v>
      </c>
      <c r="C88" s="45" t="s">
        <v>175</v>
      </c>
      <c r="D88" s="48"/>
      <c r="E88" s="49"/>
      <c r="F88" s="49"/>
      <c r="G88" s="49"/>
      <c r="H88" s="49"/>
      <c r="I88" s="50"/>
    </row>
    <row r="89" spans="2:9">
      <c r="B89" s="45">
        <v>84</v>
      </c>
      <c r="C89" s="45" t="s">
        <v>176</v>
      </c>
      <c r="D89" s="48"/>
      <c r="E89" s="49"/>
      <c r="F89" s="49"/>
      <c r="G89" s="49"/>
      <c r="H89" s="49"/>
      <c r="I89" s="50"/>
    </row>
    <row r="90" spans="2:9">
      <c r="B90" s="45">
        <v>85</v>
      </c>
      <c r="C90" s="45" t="s">
        <v>177</v>
      </c>
      <c r="D90" s="48"/>
      <c r="E90" s="49"/>
      <c r="F90" s="49"/>
      <c r="G90" s="49"/>
      <c r="H90" s="49"/>
      <c r="I90" s="50"/>
    </row>
    <row r="91" spans="2:9">
      <c r="B91" s="45">
        <v>86</v>
      </c>
      <c r="C91" s="45" t="s">
        <v>179</v>
      </c>
      <c r="D91" s="48"/>
      <c r="E91" s="49"/>
      <c r="F91" s="49"/>
      <c r="G91" s="49"/>
      <c r="H91" s="49"/>
      <c r="I91" s="50"/>
    </row>
    <row r="92" spans="2:9">
      <c r="B92" s="45">
        <v>87</v>
      </c>
      <c r="C92" s="45" t="s">
        <v>180</v>
      </c>
      <c r="D92" s="48"/>
      <c r="E92" s="49"/>
      <c r="F92" s="49"/>
      <c r="G92" s="49"/>
      <c r="H92" s="49"/>
      <c r="I92" s="50"/>
    </row>
    <row r="93" spans="2:9">
      <c r="B93" s="45">
        <v>88</v>
      </c>
      <c r="C93" s="45" t="s">
        <v>181</v>
      </c>
      <c r="D93" s="48"/>
      <c r="E93" s="49"/>
      <c r="F93" s="49"/>
      <c r="G93" s="49"/>
      <c r="H93" s="49"/>
      <c r="I93" s="50"/>
    </row>
    <row r="94" spans="2:9">
      <c r="B94" s="45">
        <v>89</v>
      </c>
      <c r="C94" s="45" t="s">
        <v>182</v>
      </c>
      <c r="D94" s="48"/>
      <c r="E94" s="49"/>
      <c r="F94" s="49"/>
      <c r="G94" s="49"/>
      <c r="H94" s="49"/>
      <c r="I94" s="50"/>
    </row>
    <row r="95" spans="2:9">
      <c r="B95" s="45">
        <v>90</v>
      </c>
      <c r="C95" s="45" t="s">
        <v>183</v>
      </c>
      <c r="D95" s="48"/>
      <c r="E95" s="49"/>
      <c r="F95" s="49"/>
      <c r="G95" s="49"/>
      <c r="H95" s="49"/>
      <c r="I95" s="50"/>
    </row>
    <row r="96" spans="2:9">
      <c r="B96" s="45">
        <v>91</v>
      </c>
      <c r="C96" s="45" t="s">
        <v>184</v>
      </c>
      <c r="D96" s="48"/>
      <c r="E96" s="49"/>
      <c r="F96" s="49"/>
      <c r="G96" s="49"/>
      <c r="H96" s="49"/>
      <c r="I96" s="50"/>
    </row>
    <row r="97" spans="2:9">
      <c r="B97" s="45">
        <v>92</v>
      </c>
      <c r="C97" s="45" t="s">
        <v>185</v>
      </c>
      <c r="D97" s="48"/>
      <c r="E97" s="49"/>
      <c r="F97" s="49"/>
      <c r="G97" s="49"/>
      <c r="H97" s="49"/>
      <c r="I97" s="50"/>
    </row>
    <row r="98" spans="2:9">
      <c r="B98" s="45">
        <v>93</v>
      </c>
      <c r="C98" s="45" t="s">
        <v>186</v>
      </c>
      <c r="D98" s="48"/>
      <c r="E98" s="49"/>
      <c r="F98" s="49"/>
      <c r="G98" s="49"/>
      <c r="H98" s="49"/>
      <c r="I98" s="50"/>
    </row>
    <row r="99" spans="2:9">
      <c r="B99" s="45">
        <v>94</v>
      </c>
      <c r="C99" s="45" t="s">
        <v>187</v>
      </c>
      <c r="D99" s="48"/>
      <c r="E99" s="49"/>
      <c r="F99" s="49"/>
      <c r="G99" s="49"/>
      <c r="H99" s="49"/>
      <c r="I99" s="50"/>
    </row>
    <row r="100" spans="2:9">
      <c r="B100" s="45">
        <v>95</v>
      </c>
      <c r="C100" s="45" t="s">
        <v>188</v>
      </c>
      <c r="D100" s="48"/>
      <c r="E100" s="49"/>
      <c r="F100" s="49"/>
      <c r="G100" s="49"/>
      <c r="H100" s="49"/>
      <c r="I100" s="50"/>
    </row>
    <row r="101" spans="2:9">
      <c r="B101" s="45">
        <v>96</v>
      </c>
      <c r="C101" s="45" t="s">
        <v>189</v>
      </c>
      <c r="D101" s="48"/>
      <c r="E101" s="49"/>
      <c r="F101" s="49"/>
      <c r="G101" s="49"/>
      <c r="H101" s="49"/>
      <c r="I101" s="50"/>
    </row>
    <row r="102" spans="2:9">
      <c r="B102" s="45">
        <v>97</v>
      </c>
      <c r="C102" s="45" t="s">
        <v>190</v>
      </c>
      <c r="D102" s="48"/>
      <c r="E102" s="49"/>
      <c r="F102" s="49"/>
      <c r="G102" s="49"/>
      <c r="H102" s="49"/>
      <c r="I102" s="50"/>
    </row>
    <row r="103" spans="2:9">
      <c r="B103" s="45">
        <v>98</v>
      </c>
      <c r="C103" s="45" t="s">
        <v>192</v>
      </c>
      <c r="D103" s="48"/>
      <c r="E103" s="49"/>
      <c r="F103" s="49"/>
      <c r="G103" s="49"/>
      <c r="H103" s="49"/>
      <c r="I103" s="50"/>
    </row>
    <row r="104" spans="2:9">
      <c r="B104" s="45">
        <v>99</v>
      </c>
      <c r="C104" s="45" t="s">
        <v>193</v>
      </c>
      <c r="D104" s="48"/>
      <c r="E104" s="49"/>
      <c r="F104" s="49"/>
      <c r="G104" s="49"/>
      <c r="H104" s="49"/>
      <c r="I104" s="50"/>
    </row>
    <row r="105" spans="2:9">
      <c r="B105" s="45">
        <v>100</v>
      </c>
      <c r="C105" s="45" t="s">
        <v>194</v>
      </c>
      <c r="D105" s="48"/>
      <c r="E105" s="49"/>
      <c r="F105" s="49"/>
      <c r="G105" s="49"/>
      <c r="H105" s="49"/>
      <c r="I105" s="50"/>
    </row>
    <row r="106" spans="2:9">
      <c r="B106" s="45">
        <v>101</v>
      </c>
      <c r="C106" s="45" t="s">
        <v>195</v>
      </c>
      <c r="D106" s="48"/>
      <c r="E106" s="49"/>
      <c r="F106" s="49"/>
      <c r="G106" s="49"/>
      <c r="H106" s="49"/>
      <c r="I106" s="50"/>
    </row>
    <row r="107" spans="2:9">
      <c r="B107" s="45">
        <v>102</v>
      </c>
      <c r="C107" s="45" t="s">
        <v>196</v>
      </c>
      <c r="D107" s="48"/>
      <c r="E107" s="49"/>
      <c r="F107" s="49"/>
      <c r="G107" s="49"/>
      <c r="H107" s="49"/>
      <c r="I107" s="50"/>
    </row>
    <row r="108" spans="2:9">
      <c r="B108" s="45">
        <v>103</v>
      </c>
      <c r="C108" s="45" t="s">
        <v>197</v>
      </c>
      <c r="D108" s="48"/>
      <c r="E108" s="49"/>
      <c r="F108" s="49"/>
      <c r="G108" s="49"/>
      <c r="H108" s="49"/>
      <c r="I108" s="50"/>
    </row>
    <row r="109" spans="2:9">
      <c r="B109" s="45">
        <v>104</v>
      </c>
      <c r="C109" s="45" t="s">
        <v>198</v>
      </c>
      <c r="D109" s="48"/>
      <c r="E109" s="49"/>
      <c r="F109" s="49"/>
      <c r="G109" s="49"/>
      <c r="H109" s="49"/>
      <c r="I109" s="50"/>
    </row>
    <row r="110" spans="2:9">
      <c r="B110" s="45">
        <v>105</v>
      </c>
      <c r="C110" s="45" t="s">
        <v>199</v>
      </c>
      <c r="D110" s="48"/>
      <c r="E110" s="49"/>
      <c r="F110" s="49"/>
      <c r="G110" s="49"/>
      <c r="H110" s="49"/>
      <c r="I110" s="50"/>
    </row>
    <row r="111" spans="2:9">
      <c r="B111" s="45">
        <v>106</v>
      </c>
      <c r="C111" s="45" t="s">
        <v>200</v>
      </c>
      <c r="D111" s="48"/>
      <c r="E111" s="49"/>
      <c r="F111" s="49"/>
      <c r="G111" s="49"/>
      <c r="H111" s="49"/>
      <c r="I111" s="50"/>
    </row>
    <row r="112" spans="2:9">
      <c r="B112" s="45">
        <v>107</v>
      </c>
      <c r="C112" s="45" t="s">
        <v>201</v>
      </c>
      <c r="D112" s="48"/>
      <c r="E112" s="49"/>
      <c r="F112" s="49"/>
      <c r="G112" s="49"/>
      <c r="H112" s="49"/>
      <c r="I112" s="50"/>
    </row>
    <row r="113" spans="2:9">
      <c r="B113" s="45">
        <v>108</v>
      </c>
      <c r="C113" s="45" t="s">
        <v>202</v>
      </c>
      <c r="D113" s="48"/>
      <c r="E113" s="49"/>
      <c r="F113" s="49"/>
      <c r="G113" s="49"/>
      <c r="H113" s="49"/>
      <c r="I113" s="50"/>
    </row>
    <row r="114" spans="2:9">
      <c r="B114" s="45">
        <v>109</v>
      </c>
      <c r="C114" s="45" t="s">
        <v>203</v>
      </c>
      <c r="D114" s="48"/>
      <c r="E114" s="49"/>
      <c r="F114" s="49"/>
      <c r="G114" s="49"/>
      <c r="H114" s="49"/>
      <c r="I114" s="50"/>
    </row>
    <row r="115" spans="2:9">
      <c r="B115" s="45">
        <v>110</v>
      </c>
      <c r="C115" s="45" t="s">
        <v>205</v>
      </c>
      <c r="D115" s="48"/>
      <c r="E115" s="49"/>
      <c r="F115" s="49"/>
      <c r="G115" s="49"/>
      <c r="H115" s="49"/>
      <c r="I115" s="50"/>
    </row>
    <row r="116" spans="2:9">
      <c r="B116" s="45">
        <v>111</v>
      </c>
      <c r="C116" s="45" t="s">
        <v>206</v>
      </c>
      <c r="D116" s="48"/>
      <c r="E116" s="49"/>
      <c r="F116" s="49"/>
      <c r="G116" s="49"/>
      <c r="H116" s="49"/>
      <c r="I116" s="50"/>
    </row>
    <row r="117" spans="2:9">
      <c r="B117" s="45">
        <v>112</v>
      </c>
      <c r="C117" s="45" t="s">
        <v>207</v>
      </c>
      <c r="D117" s="48"/>
      <c r="E117" s="49"/>
      <c r="F117" s="49"/>
      <c r="G117" s="49"/>
      <c r="H117" s="49"/>
      <c r="I117" s="50"/>
    </row>
    <row r="118" spans="2:9">
      <c r="B118" s="45">
        <v>113</v>
      </c>
      <c r="C118" s="45" t="s">
        <v>208</v>
      </c>
      <c r="D118" s="48"/>
      <c r="E118" s="49"/>
      <c r="F118" s="49"/>
      <c r="G118" s="49"/>
      <c r="H118" s="49"/>
      <c r="I118" s="50"/>
    </row>
    <row r="119" spans="2:9">
      <c r="B119" s="45">
        <v>114</v>
      </c>
      <c r="C119" s="45" t="s">
        <v>209</v>
      </c>
      <c r="D119" s="48"/>
      <c r="E119" s="49"/>
      <c r="F119" s="49"/>
      <c r="G119" s="49"/>
      <c r="H119" s="49"/>
      <c r="I119" s="50"/>
    </row>
    <row r="120" spans="2:9">
      <c r="B120" s="45">
        <v>115</v>
      </c>
      <c r="C120" s="45" t="s">
        <v>210</v>
      </c>
      <c r="D120" s="48"/>
      <c r="E120" s="49"/>
      <c r="F120" s="49"/>
      <c r="G120" s="49"/>
      <c r="H120" s="49"/>
      <c r="I120" s="50"/>
    </row>
    <row r="121" spans="2:9">
      <c r="B121" s="45">
        <v>116</v>
      </c>
      <c r="C121" s="45" t="s">
        <v>211</v>
      </c>
      <c r="D121" s="48"/>
      <c r="E121" s="49"/>
      <c r="F121" s="49"/>
      <c r="G121" s="49"/>
      <c r="H121" s="49"/>
      <c r="I121" s="50"/>
    </row>
    <row r="122" spans="2:9">
      <c r="B122" s="45">
        <v>117</v>
      </c>
      <c r="C122" s="45" t="s">
        <v>212</v>
      </c>
      <c r="D122" s="48"/>
      <c r="E122" s="49"/>
      <c r="F122" s="49"/>
      <c r="G122" s="49"/>
      <c r="H122" s="49"/>
      <c r="I122" s="50"/>
    </row>
    <row r="123" spans="2:9">
      <c r="B123" s="45">
        <v>118</v>
      </c>
      <c r="C123" s="45" t="s">
        <v>213</v>
      </c>
      <c r="D123" s="48"/>
      <c r="E123" s="49"/>
      <c r="F123" s="49"/>
      <c r="G123" s="49"/>
      <c r="H123" s="49"/>
      <c r="I123" s="50"/>
    </row>
    <row r="124" spans="2:9">
      <c r="B124" s="45">
        <v>119</v>
      </c>
      <c r="C124" s="45" t="s">
        <v>214</v>
      </c>
      <c r="D124" s="48"/>
      <c r="E124" s="49"/>
      <c r="F124" s="49"/>
      <c r="G124" s="49"/>
      <c r="H124" s="49"/>
      <c r="I124" s="50"/>
    </row>
    <row r="125" spans="2:9">
      <c r="B125" s="45">
        <v>120</v>
      </c>
      <c r="C125" s="45" t="s">
        <v>215</v>
      </c>
      <c r="D125" s="48"/>
      <c r="E125" s="49"/>
      <c r="F125" s="49"/>
      <c r="G125" s="49"/>
      <c r="H125" s="49"/>
      <c r="I125" s="50"/>
    </row>
    <row r="126" spans="2:9">
      <c r="B126" s="45">
        <v>121</v>
      </c>
      <c r="C126" s="45" t="s">
        <v>216</v>
      </c>
      <c r="D126" s="48"/>
      <c r="E126" s="49"/>
      <c r="F126" s="49"/>
      <c r="G126" s="49"/>
      <c r="H126" s="49"/>
      <c r="I126" s="50"/>
    </row>
    <row r="127" spans="2:9">
      <c r="B127" s="45">
        <v>122</v>
      </c>
      <c r="C127" s="45" t="s">
        <v>218</v>
      </c>
      <c r="D127" s="48"/>
      <c r="E127" s="49"/>
      <c r="F127" s="49"/>
      <c r="G127" s="49"/>
      <c r="H127" s="49"/>
      <c r="I127" s="50"/>
    </row>
    <row r="128" spans="2:9">
      <c r="B128" s="45">
        <v>123</v>
      </c>
      <c r="C128" s="45" t="s">
        <v>219</v>
      </c>
      <c r="D128" s="48"/>
      <c r="E128" s="49"/>
      <c r="F128" s="49"/>
      <c r="G128" s="49"/>
      <c r="H128" s="49"/>
      <c r="I128" s="50"/>
    </row>
    <row r="129" spans="2:9">
      <c r="B129" s="45">
        <v>124</v>
      </c>
      <c r="C129" s="45" t="s">
        <v>220</v>
      </c>
      <c r="D129" s="48"/>
      <c r="E129" s="49"/>
      <c r="F129" s="49"/>
      <c r="G129" s="49"/>
      <c r="H129" s="49"/>
      <c r="I129" s="50"/>
    </row>
    <row r="130" spans="2:9">
      <c r="B130" s="45">
        <v>125</v>
      </c>
      <c r="C130" s="45" t="s">
        <v>221</v>
      </c>
      <c r="D130" s="48"/>
      <c r="E130" s="49"/>
      <c r="F130" s="49"/>
      <c r="G130" s="49"/>
      <c r="H130" s="49"/>
      <c r="I130" s="50"/>
    </row>
    <row r="131" spans="2:9">
      <c r="B131" s="45">
        <v>126</v>
      </c>
      <c r="C131" s="45" t="s">
        <v>222</v>
      </c>
      <c r="D131" s="48"/>
      <c r="E131" s="49"/>
      <c r="F131" s="49"/>
      <c r="G131" s="49"/>
      <c r="H131" s="49"/>
      <c r="I131" s="50"/>
    </row>
    <row r="132" spans="2:9">
      <c r="B132" s="45">
        <v>127</v>
      </c>
      <c r="C132" s="45" t="s">
        <v>223</v>
      </c>
      <c r="D132" s="48"/>
      <c r="E132" s="49"/>
      <c r="F132" s="49"/>
      <c r="G132" s="49"/>
      <c r="H132" s="49"/>
      <c r="I132" s="50"/>
    </row>
    <row r="133" spans="2:9">
      <c r="B133" s="45">
        <v>128</v>
      </c>
      <c r="C133" s="45" t="s">
        <v>224</v>
      </c>
      <c r="D133" s="48"/>
      <c r="E133" s="49"/>
      <c r="F133" s="49"/>
      <c r="G133" s="49"/>
      <c r="H133" s="49"/>
      <c r="I133" s="50"/>
    </row>
    <row r="134" spans="2:9">
      <c r="B134" s="45">
        <v>129</v>
      </c>
      <c r="C134" s="45" t="s">
        <v>225</v>
      </c>
      <c r="D134" s="48"/>
      <c r="E134" s="49"/>
      <c r="F134" s="49"/>
      <c r="G134" s="49"/>
      <c r="H134" s="49"/>
      <c r="I134" s="50"/>
    </row>
    <row r="135" spans="2:9">
      <c r="B135" s="45">
        <v>130</v>
      </c>
      <c r="C135" s="45" t="s">
        <v>226</v>
      </c>
      <c r="D135" s="48"/>
      <c r="E135" s="49"/>
      <c r="F135" s="49"/>
      <c r="G135" s="49"/>
      <c r="H135" s="49"/>
      <c r="I135" s="50"/>
    </row>
    <row r="136" spans="2:9">
      <c r="B136" s="45">
        <v>131</v>
      </c>
      <c r="C136" s="45" t="s">
        <v>227</v>
      </c>
      <c r="D136" s="48"/>
      <c r="E136" s="49"/>
      <c r="F136" s="49"/>
      <c r="G136" s="49"/>
      <c r="H136" s="49"/>
      <c r="I136" s="50"/>
    </row>
    <row r="137" spans="2:9">
      <c r="B137" s="45">
        <v>132</v>
      </c>
      <c r="C137" s="45" t="s">
        <v>228</v>
      </c>
      <c r="D137" s="48"/>
      <c r="E137" s="49"/>
      <c r="F137" s="49"/>
      <c r="G137" s="49"/>
      <c r="H137" s="49"/>
      <c r="I137" s="50"/>
    </row>
    <row r="138" spans="2:9">
      <c r="B138" s="45">
        <v>133</v>
      </c>
      <c r="C138" s="45" t="s">
        <v>229</v>
      </c>
      <c r="D138" s="48"/>
      <c r="E138" s="49"/>
      <c r="F138" s="49"/>
      <c r="G138" s="49"/>
      <c r="H138" s="49"/>
      <c r="I138" s="50"/>
    </row>
    <row r="139" spans="2:9">
      <c r="B139" s="45">
        <v>134</v>
      </c>
      <c r="C139" s="45" t="s">
        <v>231</v>
      </c>
      <c r="D139" s="48"/>
      <c r="E139" s="49"/>
      <c r="F139" s="49"/>
      <c r="G139" s="49"/>
      <c r="H139" s="49"/>
      <c r="I139" s="50"/>
    </row>
    <row r="140" spans="2:9">
      <c r="B140" s="45">
        <v>135</v>
      </c>
      <c r="C140" s="45" t="s">
        <v>232</v>
      </c>
      <c r="D140" s="48"/>
      <c r="E140" s="49"/>
      <c r="F140" s="49"/>
      <c r="G140" s="49"/>
      <c r="H140" s="49"/>
      <c r="I140" s="50"/>
    </row>
    <row r="141" spans="2:9">
      <c r="B141" s="45">
        <v>136</v>
      </c>
      <c r="C141" s="45" t="s">
        <v>233</v>
      </c>
      <c r="D141" s="48"/>
      <c r="E141" s="49"/>
      <c r="F141" s="49"/>
      <c r="G141" s="49"/>
      <c r="H141" s="49"/>
      <c r="I141" s="50"/>
    </row>
    <row r="142" spans="2:9">
      <c r="B142" s="45">
        <v>137</v>
      </c>
      <c r="C142" s="45" t="s">
        <v>234</v>
      </c>
      <c r="D142" s="48"/>
      <c r="E142" s="49"/>
      <c r="F142" s="49"/>
      <c r="G142" s="49"/>
      <c r="H142" s="49"/>
      <c r="I142" s="50"/>
    </row>
    <row r="143" spans="2:9">
      <c r="B143" s="45">
        <v>138</v>
      </c>
      <c r="C143" s="45" t="s">
        <v>235</v>
      </c>
      <c r="D143" s="48"/>
      <c r="E143" s="49"/>
      <c r="F143" s="49"/>
      <c r="G143" s="49"/>
      <c r="H143" s="49"/>
      <c r="I143" s="50"/>
    </row>
    <row r="144" spans="2:9">
      <c r="B144" s="45">
        <v>139</v>
      </c>
      <c r="C144" s="45" t="s">
        <v>236</v>
      </c>
      <c r="D144" s="48"/>
      <c r="E144" s="49"/>
      <c r="F144" s="49"/>
      <c r="G144" s="49"/>
      <c r="H144" s="49"/>
      <c r="I144" s="50"/>
    </row>
    <row r="145" spans="2:9">
      <c r="B145" s="45">
        <v>140</v>
      </c>
      <c r="C145" s="45" t="s">
        <v>237</v>
      </c>
      <c r="D145" s="48"/>
      <c r="E145" s="49"/>
      <c r="F145" s="49"/>
      <c r="G145" s="49"/>
      <c r="H145" s="49"/>
      <c r="I145" s="50"/>
    </row>
    <row r="146" spans="2:9">
      <c r="B146" s="45">
        <v>141</v>
      </c>
      <c r="C146" s="45" t="s">
        <v>238</v>
      </c>
      <c r="D146" s="48"/>
      <c r="E146" s="49"/>
      <c r="F146" s="49"/>
      <c r="G146" s="49"/>
      <c r="H146" s="49"/>
      <c r="I146" s="50"/>
    </row>
    <row r="147" spans="2:9">
      <c r="B147" s="45">
        <v>142</v>
      </c>
      <c r="C147" s="45" t="s">
        <v>239</v>
      </c>
      <c r="D147" s="48"/>
      <c r="E147" s="49"/>
      <c r="F147" s="49"/>
      <c r="G147" s="49"/>
      <c r="H147" s="49"/>
      <c r="I147" s="50"/>
    </row>
    <row r="148" spans="2:9">
      <c r="B148" s="45">
        <v>143</v>
      </c>
      <c r="C148" s="45" t="s">
        <v>240</v>
      </c>
      <c r="D148" s="48"/>
      <c r="E148" s="49"/>
      <c r="F148" s="49"/>
      <c r="G148" s="49"/>
      <c r="H148" s="49"/>
      <c r="I148" s="50"/>
    </row>
    <row r="149" spans="2:9">
      <c r="B149" s="45">
        <v>144</v>
      </c>
      <c r="C149" s="45" t="s">
        <v>241</v>
      </c>
      <c r="D149" s="48"/>
      <c r="E149" s="49"/>
      <c r="F149" s="49"/>
      <c r="G149" s="49"/>
      <c r="H149" s="49"/>
      <c r="I149" s="50"/>
    </row>
    <row r="150" spans="2:9">
      <c r="B150" s="45">
        <v>145</v>
      </c>
      <c r="C150" s="45" t="s">
        <v>242</v>
      </c>
      <c r="D150" s="48"/>
      <c r="E150" s="49"/>
      <c r="F150" s="49"/>
      <c r="G150" s="49"/>
      <c r="H150" s="49"/>
      <c r="I150" s="50"/>
    </row>
    <row r="151" spans="2:9">
      <c r="B151" s="45">
        <v>146</v>
      </c>
      <c r="C151" s="45" t="s">
        <v>244</v>
      </c>
      <c r="D151" s="48"/>
      <c r="E151" s="49"/>
      <c r="F151" s="49"/>
      <c r="G151" s="49"/>
      <c r="H151" s="49"/>
      <c r="I151" s="50"/>
    </row>
    <row r="152" spans="2:9">
      <c r="B152" s="45">
        <v>147</v>
      </c>
      <c r="C152" s="45" t="s">
        <v>245</v>
      </c>
      <c r="D152" s="48"/>
      <c r="E152" s="49"/>
      <c r="F152" s="49"/>
      <c r="G152" s="49"/>
      <c r="H152" s="49"/>
      <c r="I152" s="50"/>
    </row>
    <row r="153" spans="2:9">
      <c r="B153" s="45">
        <v>148</v>
      </c>
      <c r="C153" s="45" t="s">
        <v>246</v>
      </c>
      <c r="D153" s="48"/>
      <c r="E153" s="49"/>
      <c r="F153" s="49"/>
      <c r="G153" s="49"/>
      <c r="H153" s="49"/>
      <c r="I153" s="50"/>
    </row>
    <row r="154" spans="2:9">
      <c r="B154" s="45">
        <v>149</v>
      </c>
      <c r="C154" s="45" t="s">
        <v>247</v>
      </c>
      <c r="D154" s="48"/>
      <c r="E154" s="49"/>
      <c r="F154" s="49"/>
      <c r="G154" s="49"/>
      <c r="H154" s="49"/>
      <c r="I154" s="50"/>
    </row>
    <row r="155" spans="2:9">
      <c r="B155" s="45">
        <v>150</v>
      </c>
      <c r="C155" s="45" t="s">
        <v>248</v>
      </c>
      <c r="D155" s="48"/>
      <c r="E155" s="49"/>
      <c r="F155" s="49"/>
      <c r="G155" s="49"/>
      <c r="H155" s="49"/>
      <c r="I155" s="50"/>
    </row>
    <row r="156" spans="2:9">
      <c r="B156" s="45">
        <v>151</v>
      </c>
      <c r="C156" s="45" t="s">
        <v>249</v>
      </c>
      <c r="D156" s="48"/>
      <c r="E156" s="49"/>
      <c r="F156" s="49"/>
      <c r="G156" s="49"/>
      <c r="H156" s="49"/>
      <c r="I156" s="50"/>
    </row>
    <row r="157" spans="2:9">
      <c r="B157" s="45">
        <v>152</v>
      </c>
      <c r="C157" s="45" t="s">
        <v>250</v>
      </c>
      <c r="D157" s="48"/>
      <c r="E157" s="49"/>
      <c r="F157" s="49"/>
      <c r="G157" s="49"/>
      <c r="H157" s="49"/>
      <c r="I157" s="50"/>
    </row>
    <row r="158" spans="2:9">
      <c r="B158" s="45">
        <v>153</v>
      </c>
      <c r="C158" s="45" t="s">
        <v>251</v>
      </c>
      <c r="D158" s="48"/>
      <c r="E158" s="49"/>
      <c r="F158" s="49"/>
      <c r="G158" s="49"/>
      <c r="H158" s="49"/>
      <c r="I158" s="50"/>
    </row>
    <row r="159" spans="2:9">
      <c r="B159" s="45">
        <v>154</v>
      </c>
      <c r="C159" s="45" t="s">
        <v>252</v>
      </c>
      <c r="D159" s="48"/>
      <c r="E159" s="49"/>
      <c r="F159" s="49"/>
      <c r="G159" s="49"/>
      <c r="H159" s="49"/>
      <c r="I159" s="50"/>
    </row>
    <row r="160" spans="2:9">
      <c r="B160" s="45">
        <v>155</v>
      </c>
      <c r="C160" s="45" t="s">
        <v>253</v>
      </c>
      <c r="D160" s="48"/>
      <c r="E160" s="49"/>
      <c r="F160" s="49"/>
      <c r="G160" s="49"/>
      <c r="H160" s="49"/>
      <c r="I160" s="50"/>
    </row>
    <row r="161" spans="2:9">
      <c r="B161" s="45">
        <v>156</v>
      </c>
      <c r="C161" s="45" t="s">
        <v>254</v>
      </c>
      <c r="D161" s="48"/>
      <c r="E161" s="49"/>
      <c r="F161" s="49"/>
      <c r="G161" s="49"/>
      <c r="H161" s="49"/>
      <c r="I161" s="50"/>
    </row>
    <row r="162" spans="2:9">
      <c r="B162" s="45">
        <v>157</v>
      </c>
      <c r="C162" s="45" t="s">
        <v>255</v>
      </c>
      <c r="D162" s="48"/>
      <c r="E162" s="49"/>
      <c r="F162" s="49"/>
      <c r="G162" s="49"/>
      <c r="H162" s="49"/>
      <c r="I162" s="50"/>
    </row>
    <row r="163" spans="2:9">
      <c r="B163" s="45">
        <v>158</v>
      </c>
      <c r="C163" s="45" t="s">
        <v>257</v>
      </c>
      <c r="D163" s="48"/>
      <c r="E163" s="49"/>
      <c r="F163" s="49"/>
      <c r="G163" s="49"/>
      <c r="H163" s="49"/>
      <c r="I163" s="50"/>
    </row>
    <row r="164" spans="2:9">
      <c r="B164" s="45">
        <v>159</v>
      </c>
      <c r="C164" s="45" t="s">
        <v>258</v>
      </c>
      <c r="D164" s="48"/>
      <c r="E164" s="49"/>
      <c r="F164" s="49"/>
      <c r="G164" s="49"/>
      <c r="H164" s="49"/>
      <c r="I164" s="50"/>
    </row>
    <row r="165" spans="2:9">
      <c r="B165" s="45">
        <v>160</v>
      </c>
      <c r="C165" s="45" t="s">
        <v>259</v>
      </c>
      <c r="D165" s="48"/>
      <c r="E165" s="49"/>
      <c r="F165" s="49"/>
      <c r="G165" s="49"/>
      <c r="H165" s="49"/>
      <c r="I165" s="50"/>
    </row>
    <row r="166" spans="2:9">
      <c r="B166" s="45">
        <v>161</v>
      </c>
      <c r="C166" s="45" t="s">
        <v>260</v>
      </c>
      <c r="D166" s="48"/>
      <c r="E166" s="49"/>
      <c r="F166" s="49"/>
      <c r="G166" s="49"/>
      <c r="H166" s="49"/>
      <c r="I166" s="50"/>
    </row>
    <row r="167" spans="2:9">
      <c r="B167" s="45">
        <v>162</v>
      </c>
      <c r="C167" s="45" t="s">
        <v>261</v>
      </c>
      <c r="D167" s="48"/>
      <c r="E167" s="49"/>
      <c r="F167" s="49"/>
      <c r="G167" s="49"/>
      <c r="H167" s="49"/>
      <c r="I167" s="50"/>
    </row>
    <row r="168" spans="2:9">
      <c r="B168" s="45">
        <v>163</v>
      </c>
      <c r="C168" s="45" t="s">
        <v>262</v>
      </c>
      <c r="D168" s="48"/>
      <c r="E168" s="49"/>
      <c r="F168" s="49"/>
      <c r="G168" s="49"/>
      <c r="H168" s="49"/>
      <c r="I168" s="50"/>
    </row>
    <row r="169" spans="2:9">
      <c r="B169" s="45">
        <v>164</v>
      </c>
      <c r="C169" s="45" t="s">
        <v>263</v>
      </c>
      <c r="D169" s="48"/>
      <c r="E169" s="49"/>
      <c r="F169" s="49"/>
      <c r="G169" s="49"/>
      <c r="H169" s="49"/>
      <c r="I169" s="50"/>
    </row>
    <row r="170" spans="2:9">
      <c r="B170" s="45">
        <v>165</v>
      </c>
      <c r="C170" s="45" t="s">
        <v>264</v>
      </c>
      <c r="D170" s="48"/>
      <c r="E170" s="49"/>
      <c r="F170" s="49"/>
      <c r="G170" s="49"/>
      <c r="H170" s="49"/>
      <c r="I170" s="50"/>
    </row>
    <row r="171" spans="2:9">
      <c r="B171" s="45">
        <v>166</v>
      </c>
      <c r="C171" s="45" t="s">
        <v>265</v>
      </c>
      <c r="D171" s="48"/>
      <c r="E171" s="49"/>
      <c r="F171" s="49"/>
      <c r="G171" s="49"/>
      <c r="H171" s="49"/>
      <c r="I171" s="50"/>
    </row>
    <row r="172" spans="2:9">
      <c r="B172" s="45">
        <v>167</v>
      </c>
      <c r="C172" s="45" t="s">
        <v>266</v>
      </c>
      <c r="D172" s="48"/>
      <c r="E172" s="49"/>
      <c r="F172" s="49"/>
      <c r="G172" s="49"/>
      <c r="H172" s="49"/>
      <c r="I172" s="50"/>
    </row>
    <row r="173" spans="2:9">
      <c r="B173" s="45">
        <v>168</v>
      </c>
      <c r="C173" s="45" t="s">
        <v>267</v>
      </c>
      <c r="D173" s="48"/>
      <c r="E173" s="49"/>
      <c r="F173" s="49"/>
      <c r="G173" s="49"/>
      <c r="H173" s="49"/>
      <c r="I173" s="50"/>
    </row>
    <row r="174" spans="2:9">
      <c r="B174" s="45">
        <v>169</v>
      </c>
      <c r="C174" s="45" t="s">
        <v>268</v>
      </c>
      <c r="D174" s="48"/>
      <c r="E174" s="49"/>
      <c r="F174" s="49"/>
      <c r="G174" s="49"/>
      <c r="H174" s="49"/>
      <c r="I174" s="50"/>
    </row>
    <row r="175" spans="2:9">
      <c r="B175" s="45">
        <v>170</v>
      </c>
      <c r="C175" s="45" t="s">
        <v>270</v>
      </c>
      <c r="D175" s="48"/>
      <c r="E175" s="49"/>
      <c r="F175" s="49"/>
      <c r="G175" s="49"/>
      <c r="H175" s="49"/>
      <c r="I175" s="50"/>
    </row>
    <row r="176" spans="2:9">
      <c r="B176" s="45">
        <v>171</v>
      </c>
      <c r="C176" s="45" t="s">
        <v>271</v>
      </c>
      <c r="D176" s="48"/>
      <c r="E176" s="49"/>
      <c r="F176" s="49"/>
      <c r="G176" s="49"/>
      <c r="H176" s="49"/>
      <c r="I176" s="50"/>
    </row>
    <row r="177" spans="2:9">
      <c r="B177" s="45">
        <v>172</v>
      </c>
      <c r="C177" s="45" t="s">
        <v>272</v>
      </c>
      <c r="D177" s="48"/>
      <c r="E177" s="49"/>
      <c r="F177" s="49"/>
      <c r="G177" s="49"/>
      <c r="H177" s="49"/>
      <c r="I177" s="50"/>
    </row>
    <row r="178" spans="2:9">
      <c r="B178" s="45">
        <v>173</v>
      </c>
      <c r="C178" s="45" t="s">
        <v>273</v>
      </c>
      <c r="D178" s="48"/>
      <c r="E178" s="49"/>
      <c r="F178" s="49"/>
      <c r="G178" s="49"/>
      <c r="H178" s="49"/>
      <c r="I178" s="50"/>
    </row>
    <row r="179" spans="2:9">
      <c r="B179" s="45">
        <v>174</v>
      </c>
      <c r="C179" s="45" t="s">
        <v>274</v>
      </c>
      <c r="D179" s="48"/>
      <c r="E179" s="49"/>
      <c r="F179" s="49"/>
      <c r="G179" s="49"/>
      <c r="H179" s="49"/>
      <c r="I179" s="50"/>
    </row>
    <row r="180" spans="2:9">
      <c r="B180" s="45">
        <v>175</v>
      </c>
      <c r="C180" s="45" t="s">
        <v>275</v>
      </c>
      <c r="D180" s="48"/>
      <c r="E180" s="49"/>
      <c r="F180" s="49"/>
      <c r="G180" s="49"/>
      <c r="H180" s="49"/>
      <c r="I180" s="50"/>
    </row>
    <row r="181" spans="2:9">
      <c r="B181" s="45">
        <v>176</v>
      </c>
      <c r="C181" s="45" t="s">
        <v>276</v>
      </c>
      <c r="D181" s="48"/>
      <c r="E181" s="49"/>
      <c r="F181" s="49"/>
      <c r="G181" s="49"/>
      <c r="H181" s="49"/>
      <c r="I181" s="50"/>
    </row>
    <row r="182" spans="2:9">
      <c r="B182" s="45">
        <v>177</v>
      </c>
      <c r="C182" s="45" t="s">
        <v>277</v>
      </c>
      <c r="D182" s="48"/>
      <c r="E182" s="49"/>
      <c r="F182" s="49"/>
      <c r="G182" s="49"/>
      <c r="H182" s="49"/>
      <c r="I182" s="50"/>
    </row>
    <row r="183" spans="2:9">
      <c r="B183" s="45">
        <v>178</v>
      </c>
      <c r="C183" s="45" t="s">
        <v>278</v>
      </c>
      <c r="D183" s="48"/>
      <c r="E183" s="49"/>
      <c r="F183" s="49"/>
      <c r="G183" s="49"/>
      <c r="H183" s="49"/>
      <c r="I183" s="50"/>
    </row>
    <row r="184" spans="2:9">
      <c r="B184" s="45">
        <v>179</v>
      </c>
      <c r="C184" s="45" t="s">
        <v>279</v>
      </c>
      <c r="D184" s="48"/>
      <c r="E184" s="49"/>
      <c r="F184" s="49"/>
      <c r="G184" s="49"/>
      <c r="H184" s="49"/>
      <c r="I184" s="50"/>
    </row>
    <row r="185" spans="2:9">
      <c r="B185" s="45">
        <v>180</v>
      </c>
      <c r="C185" s="45" t="s">
        <v>280</v>
      </c>
      <c r="D185" s="48"/>
      <c r="E185" s="49"/>
      <c r="F185" s="49"/>
      <c r="G185" s="49"/>
      <c r="H185" s="49"/>
      <c r="I185" s="50"/>
    </row>
    <row r="186" spans="2:9">
      <c r="B186" s="45">
        <v>181</v>
      </c>
      <c r="C186" s="45" t="s">
        <v>281</v>
      </c>
      <c r="D186" s="48"/>
      <c r="E186" s="49"/>
      <c r="F186" s="49"/>
      <c r="G186" s="49"/>
      <c r="H186" s="49"/>
      <c r="I186" s="50"/>
    </row>
    <row r="187" spans="2:9">
      <c r="B187" s="45">
        <v>182</v>
      </c>
      <c r="C187" s="45" t="s">
        <v>283</v>
      </c>
      <c r="D187" s="48"/>
      <c r="E187" s="49"/>
      <c r="F187" s="49"/>
      <c r="G187" s="49"/>
      <c r="H187" s="49"/>
      <c r="I187" s="50"/>
    </row>
    <row r="188" spans="2:9">
      <c r="B188" s="45">
        <v>183</v>
      </c>
      <c r="C188" s="45" t="s">
        <v>284</v>
      </c>
      <c r="D188" s="48"/>
      <c r="E188" s="49"/>
      <c r="F188" s="49"/>
      <c r="G188" s="49"/>
      <c r="H188" s="49"/>
      <c r="I188" s="50"/>
    </row>
    <row r="189" spans="2:9">
      <c r="B189" s="45">
        <v>184</v>
      </c>
      <c r="C189" s="45" t="s">
        <v>285</v>
      </c>
      <c r="D189" s="48"/>
      <c r="E189" s="49"/>
      <c r="F189" s="49"/>
      <c r="G189" s="49"/>
      <c r="H189" s="49"/>
      <c r="I189" s="50"/>
    </row>
    <row r="190" spans="2:9">
      <c r="B190" s="45">
        <v>185</v>
      </c>
      <c r="C190" s="45" t="s">
        <v>286</v>
      </c>
      <c r="D190" s="48"/>
      <c r="E190" s="49"/>
      <c r="F190" s="49"/>
      <c r="G190" s="49"/>
      <c r="H190" s="49"/>
      <c r="I190" s="50"/>
    </row>
    <row r="191" spans="2:9">
      <c r="B191" s="45">
        <v>186</v>
      </c>
      <c r="C191" s="45" t="s">
        <v>287</v>
      </c>
      <c r="D191" s="48"/>
      <c r="E191" s="49"/>
      <c r="F191" s="49"/>
      <c r="G191" s="49"/>
      <c r="H191" s="49"/>
      <c r="I191" s="50"/>
    </row>
    <row r="192" spans="2:9">
      <c r="B192" s="45">
        <v>187</v>
      </c>
      <c r="C192" s="45" t="s">
        <v>288</v>
      </c>
      <c r="D192" s="48"/>
      <c r="E192" s="49"/>
      <c r="F192" s="49"/>
      <c r="G192" s="49"/>
      <c r="H192" s="49"/>
      <c r="I192" s="50"/>
    </row>
    <row r="193" spans="2:9">
      <c r="B193" s="45">
        <v>188</v>
      </c>
      <c r="C193" s="45" t="s">
        <v>289</v>
      </c>
      <c r="D193" s="48"/>
      <c r="E193" s="49"/>
      <c r="F193" s="49"/>
      <c r="G193" s="49"/>
      <c r="H193" s="49"/>
      <c r="I193" s="50"/>
    </row>
    <row r="194" spans="2:9">
      <c r="B194" s="45">
        <v>189</v>
      </c>
      <c r="C194" s="45" t="s">
        <v>290</v>
      </c>
      <c r="D194" s="48"/>
      <c r="E194" s="49"/>
      <c r="F194" s="49"/>
      <c r="G194" s="49"/>
      <c r="H194" s="49"/>
      <c r="I194" s="50"/>
    </row>
    <row r="195" spans="2:9">
      <c r="B195" s="45">
        <v>190</v>
      </c>
      <c r="C195" s="45" t="s">
        <v>291</v>
      </c>
      <c r="D195" s="48"/>
      <c r="E195" s="49"/>
      <c r="F195" s="49"/>
      <c r="G195" s="49"/>
      <c r="H195" s="49"/>
      <c r="I195" s="50"/>
    </row>
    <row r="196" spans="2:9">
      <c r="B196" s="45">
        <v>191</v>
      </c>
      <c r="C196" s="45" t="s">
        <v>292</v>
      </c>
      <c r="D196" s="48"/>
      <c r="E196" s="49"/>
      <c r="F196" s="49"/>
      <c r="G196" s="49"/>
      <c r="H196" s="49"/>
      <c r="I196" s="50"/>
    </row>
    <row r="197" spans="2:9">
      <c r="B197" s="45">
        <v>192</v>
      </c>
      <c r="C197" s="45" t="s">
        <v>293</v>
      </c>
      <c r="D197" s="48"/>
      <c r="E197" s="49"/>
      <c r="F197" s="49"/>
      <c r="G197" s="49"/>
      <c r="H197" s="49"/>
      <c r="I197" s="50"/>
    </row>
    <row r="198" spans="2:9">
      <c r="B198" s="45">
        <v>193</v>
      </c>
      <c r="C198" s="45" t="s">
        <v>294</v>
      </c>
      <c r="D198" s="48"/>
      <c r="E198" s="49"/>
      <c r="F198" s="49"/>
      <c r="G198" s="49"/>
      <c r="H198" s="49"/>
      <c r="I198" s="50"/>
    </row>
    <row r="199" spans="2:9">
      <c r="B199" s="45">
        <v>194</v>
      </c>
      <c r="C199" s="45" t="s">
        <v>296</v>
      </c>
      <c r="D199" s="48"/>
      <c r="E199" s="49"/>
      <c r="F199" s="49"/>
      <c r="G199" s="49"/>
      <c r="H199" s="49"/>
      <c r="I199" s="50"/>
    </row>
    <row r="200" spans="2:9">
      <c r="B200" s="45">
        <v>195</v>
      </c>
      <c r="C200" s="45" t="s">
        <v>297</v>
      </c>
      <c r="D200" s="48"/>
      <c r="E200" s="49"/>
      <c r="F200" s="49"/>
      <c r="G200" s="49"/>
      <c r="H200" s="49"/>
      <c r="I200" s="50"/>
    </row>
    <row r="201" spans="2:9">
      <c r="B201" s="45">
        <v>196</v>
      </c>
      <c r="C201" s="45" t="s">
        <v>298</v>
      </c>
      <c r="D201" s="48"/>
      <c r="E201" s="49"/>
      <c r="F201" s="49"/>
      <c r="G201" s="49"/>
      <c r="H201" s="49"/>
      <c r="I201" s="50"/>
    </row>
    <row r="202" spans="2:9">
      <c r="B202" s="45">
        <v>197</v>
      </c>
      <c r="C202" s="45" t="s">
        <v>299</v>
      </c>
      <c r="D202" s="48"/>
      <c r="E202" s="49"/>
      <c r="F202" s="49"/>
      <c r="G202" s="49"/>
      <c r="H202" s="49"/>
      <c r="I202" s="50"/>
    </row>
    <row r="203" spans="2:9">
      <c r="B203" s="45">
        <v>198</v>
      </c>
      <c r="C203" s="45" t="s">
        <v>300</v>
      </c>
      <c r="D203" s="48"/>
      <c r="E203" s="49"/>
      <c r="F203" s="49"/>
      <c r="G203" s="49"/>
      <c r="H203" s="49"/>
      <c r="I203" s="50"/>
    </row>
    <row r="204" spans="2:9">
      <c r="B204" s="45">
        <v>199</v>
      </c>
      <c r="C204" s="45" t="s">
        <v>301</v>
      </c>
      <c r="D204" s="48"/>
      <c r="E204" s="49"/>
      <c r="F204" s="49"/>
      <c r="G204" s="49"/>
      <c r="H204" s="49"/>
      <c r="I204" s="50"/>
    </row>
    <row r="205" spans="2:9">
      <c r="B205" s="45">
        <v>200</v>
      </c>
      <c r="C205" s="45" t="s">
        <v>302</v>
      </c>
      <c r="D205" s="48"/>
      <c r="E205" s="49"/>
      <c r="F205" s="49"/>
      <c r="G205" s="49"/>
      <c r="H205" s="49"/>
      <c r="I205" s="50"/>
    </row>
    <row r="206" spans="2:9">
      <c r="B206" s="45">
        <v>201</v>
      </c>
      <c r="C206" s="45" t="s">
        <v>303</v>
      </c>
      <c r="D206" s="48"/>
      <c r="E206" s="49"/>
      <c r="F206" s="49"/>
      <c r="G206" s="49"/>
      <c r="H206" s="49"/>
      <c r="I206" s="50"/>
    </row>
    <row r="207" spans="2:9">
      <c r="B207" s="45">
        <v>202</v>
      </c>
      <c r="C207" s="45" t="s">
        <v>304</v>
      </c>
      <c r="D207" s="48"/>
      <c r="E207" s="49"/>
      <c r="F207" s="49"/>
      <c r="G207" s="49"/>
      <c r="H207" s="49"/>
      <c r="I207" s="50"/>
    </row>
    <row r="208" spans="2:9">
      <c r="B208" s="45">
        <v>203</v>
      </c>
      <c r="C208" s="45" t="s">
        <v>305</v>
      </c>
      <c r="D208" s="48"/>
      <c r="E208" s="49"/>
      <c r="F208" s="49"/>
      <c r="G208" s="49"/>
      <c r="H208" s="49"/>
      <c r="I208" s="50"/>
    </row>
    <row r="209" spans="2:9">
      <c r="B209" s="45">
        <v>204</v>
      </c>
      <c r="C209" s="45" t="s">
        <v>306</v>
      </c>
      <c r="D209" s="48"/>
      <c r="E209" s="49"/>
      <c r="F209" s="49"/>
      <c r="G209" s="49"/>
      <c r="H209" s="49"/>
      <c r="I209" s="50"/>
    </row>
    <row r="210" spans="2:9">
      <c r="B210" s="45">
        <v>205</v>
      </c>
      <c r="C210" s="45" t="s">
        <v>307</v>
      </c>
      <c r="D210" s="48"/>
      <c r="E210" s="49"/>
      <c r="F210" s="49"/>
      <c r="G210" s="49"/>
      <c r="H210" s="49"/>
      <c r="I210" s="50"/>
    </row>
    <row r="211" spans="2:9">
      <c r="B211" s="45">
        <v>206</v>
      </c>
      <c r="C211" s="45" t="s">
        <v>309</v>
      </c>
      <c r="D211" s="48"/>
      <c r="E211" s="49"/>
      <c r="F211" s="49"/>
      <c r="G211" s="49"/>
      <c r="H211" s="49"/>
      <c r="I211" s="50"/>
    </row>
    <row r="212" spans="2:9">
      <c r="B212" s="45">
        <v>207</v>
      </c>
      <c r="C212" s="45" t="s">
        <v>310</v>
      </c>
      <c r="D212" s="48"/>
      <c r="E212" s="49"/>
      <c r="F212" s="49"/>
      <c r="G212" s="49"/>
      <c r="H212" s="49"/>
      <c r="I212" s="50"/>
    </row>
    <row r="213" spans="2:9">
      <c r="B213" s="45">
        <v>208</v>
      </c>
      <c r="C213" s="45" t="s">
        <v>311</v>
      </c>
      <c r="D213" s="48"/>
      <c r="E213" s="49"/>
      <c r="F213" s="49"/>
      <c r="G213" s="49"/>
      <c r="H213" s="49"/>
      <c r="I213" s="50"/>
    </row>
    <row r="214" spans="2:9">
      <c r="B214" s="45">
        <v>209</v>
      </c>
      <c r="C214" s="45" t="s">
        <v>312</v>
      </c>
      <c r="D214" s="48"/>
      <c r="E214" s="49"/>
      <c r="F214" s="49"/>
      <c r="G214" s="49"/>
      <c r="H214" s="49"/>
      <c r="I214" s="50"/>
    </row>
    <row r="215" spans="2:9">
      <c r="B215" s="45">
        <v>210</v>
      </c>
      <c r="C215" s="45" t="s">
        <v>313</v>
      </c>
      <c r="D215" s="48"/>
      <c r="E215" s="49"/>
      <c r="F215" s="49"/>
      <c r="G215" s="49"/>
      <c r="H215" s="49"/>
      <c r="I215" s="50"/>
    </row>
    <row r="216" spans="2:9">
      <c r="B216" s="45">
        <v>211</v>
      </c>
      <c r="C216" s="45" t="s">
        <v>314</v>
      </c>
      <c r="D216" s="48"/>
      <c r="E216" s="49"/>
      <c r="F216" s="49"/>
      <c r="G216" s="49"/>
      <c r="H216" s="49"/>
      <c r="I216" s="50"/>
    </row>
    <row r="217" spans="2:9">
      <c r="B217" s="45">
        <v>212</v>
      </c>
      <c r="C217" s="45" t="s">
        <v>315</v>
      </c>
      <c r="D217" s="48"/>
      <c r="E217" s="49"/>
      <c r="F217" s="49"/>
      <c r="G217" s="49"/>
      <c r="H217" s="49"/>
      <c r="I217" s="50"/>
    </row>
    <row r="218" spans="2:9">
      <c r="B218" s="45">
        <v>213</v>
      </c>
      <c r="C218" s="45" t="s">
        <v>316</v>
      </c>
      <c r="D218" s="48"/>
      <c r="E218" s="49"/>
      <c r="F218" s="49"/>
      <c r="G218" s="49"/>
      <c r="H218" s="49"/>
      <c r="I218" s="50"/>
    </row>
    <row r="219" spans="2:9">
      <c r="B219" s="45">
        <v>214</v>
      </c>
      <c r="C219" s="45" t="s">
        <v>317</v>
      </c>
      <c r="D219" s="48"/>
      <c r="E219" s="49"/>
      <c r="F219" s="49"/>
      <c r="G219" s="49"/>
      <c r="H219" s="49"/>
      <c r="I219" s="50"/>
    </row>
    <row r="220" spans="2:9">
      <c r="B220" s="45">
        <v>215</v>
      </c>
      <c r="C220" s="45" t="s">
        <v>318</v>
      </c>
      <c r="D220" s="48"/>
      <c r="E220" s="49"/>
      <c r="F220" s="49"/>
      <c r="G220" s="49"/>
      <c r="H220" s="49"/>
      <c r="I220" s="50"/>
    </row>
    <row r="221" spans="2:9">
      <c r="B221" s="45">
        <v>216</v>
      </c>
      <c r="C221" s="45" t="s">
        <v>319</v>
      </c>
      <c r="D221" s="48"/>
      <c r="E221" s="49"/>
      <c r="F221" s="49"/>
      <c r="G221" s="49"/>
      <c r="H221" s="49"/>
      <c r="I221" s="50"/>
    </row>
    <row r="222" spans="2:9">
      <c r="B222" s="45">
        <v>217</v>
      </c>
      <c r="C222" s="45" t="s">
        <v>320</v>
      </c>
      <c r="D222" s="48"/>
      <c r="E222" s="49"/>
      <c r="F222" s="49"/>
      <c r="G222" s="49"/>
      <c r="H222" s="49"/>
      <c r="I222" s="50"/>
    </row>
    <row r="223" spans="2:9">
      <c r="B223" s="45">
        <v>218</v>
      </c>
      <c r="C223" s="45" t="s">
        <v>322</v>
      </c>
      <c r="D223" s="48"/>
      <c r="E223" s="49"/>
      <c r="F223" s="49"/>
      <c r="G223" s="49"/>
      <c r="H223" s="49"/>
      <c r="I223" s="50"/>
    </row>
    <row r="224" spans="2:9">
      <c r="B224" s="45">
        <v>219</v>
      </c>
      <c r="C224" s="45" t="s">
        <v>323</v>
      </c>
      <c r="D224" s="48"/>
      <c r="E224" s="49"/>
      <c r="F224" s="49"/>
      <c r="G224" s="49"/>
      <c r="H224" s="49"/>
      <c r="I224" s="50"/>
    </row>
    <row r="225" spans="2:9">
      <c r="B225" s="45">
        <v>220</v>
      </c>
      <c r="C225" s="45" t="s">
        <v>324</v>
      </c>
      <c r="D225" s="48"/>
      <c r="E225" s="49"/>
      <c r="F225" s="49"/>
      <c r="G225" s="49"/>
      <c r="H225" s="49"/>
      <c r="I225" s="50"/>
    </row>
    <row r="226" spans="2:9">
      <c r="B226" s="45">
        <v>221</v>
      </c>
      <c r="C226" s="45" t="s">
        <v>325</v>
      </c>
      <c r="D226" s="48"/>
      <c r="E226" s="49"/>
      <c r="F226" s="49"/>
      <c r="G226" s="49"/>
      <c r="H226" s="49"/>
      <c r="I226" s="50"/>
    </row>
    <row r="227" spans="2:9">
      <c r="B227" s="45">
        <v>222</v>
      </c>
      <c r="C227" s="45" t="s">
        <v>326</v>
      </c>
      <c r="D227" s="48"/>
      <c r="E227" s="49"/>
      <c r="F227" s="49"/>
      <c r="G227" s="49"/>
      <c r="H227" s="49"/>
      <c r="I227" s="50"/>
    </row>
    <row r="228" spans="2:9">
      <c r="B228" s="45">
        <v>223</v>
      </c>
      <c r="C228" s="45" t="s">
        <v>327</v>
      </c>
      <c r="D228" s="48"/>
      <c r="E228" s="49"/>
      <c r="F228" s="49"/>
      <c r="G228" s="49"/>
      <c r="H228" s="49"/>
      <c r="I228" s="50"/>
    </row>
    <row r="229" spans="2:9">
      <c r="B229" s="45">
        <v>224</v>
      </c>
      <c r="C229" s="45" t="s">
        <v>328</v>
      </c>
      <c r="D229" s="48"/>
      <c r="E229" s="49"/>
      <c r="F229" s="49"/>
      <c r="G229" s="49"/>
      <c r="H229" s="49"/>
      <c r="I229" s="50"/>
    </row>
    <row r="230" spans="2:9">
      <c r="B230" s="45">
        <v>225</v>
      </c>
      <c r="C230" s="45" t="s">
        <v>329</v>
      </c>
      <c r="D230" s="48"/>
      <c r="E230" s="49"/>
      <c r="F230" s="49"/>
      <c r="G230" s="49"/>
      <c r="H230" s="49"/>
      <c r="I230" s="50"/>
    </row>
    <row r="231" spans="2:9">
      <c r="B231" s="45">
        <v>226</v>
      </c>
      <c r="C231" s="45" t="s">
        <v>330</v>
      </c>
      <c r="D231" s="48"/>
      <c r="E231" s="49"/>
      <c r="F231" s="49"/>
      <c r="G231" s="49"/>
      <c r="H231" s="49"/>
      <c r="I231" s="50"/>
    </row>
    <row r="232" spans="2:9">
      <c r="B232" s="45">
        <v>227</v>
      </c>
      <c r="C232" s="45" t="s">
        <v>331</v>
      </c>
      <c r="D232" s="48"/>
      <c r="E232" s="49"/>
      <c r="F232" s="49"/>
      <c r="G232" s="49"/>
      <c r="H232" s="49"/>
      <c r="I232" s="50"/>
    </row>
    <row r="233" spans="2:9">
      <c r="B233" s="45">
        <v>228</v>
      </c>
      <c r="C233" s="45" t="s">
        <v>332</v>
      </c>
      <c r="D233" s="48"/>
      <c r="E233" s="49"/>
      <c r="F233" s="49"/>
      <c r="G233" s="49"/>
      <c r="H233" s="49"/>
      <c r="I233" s="50"/>
    </row>
    <row r="234" spans="2:9">
      <c r="B234" s="45">
        <v>229</v>
      </c>
      <c r="C234" s="45" t="s">
        <v>333</v>
      </c>
      <c r="D234" s="48"/>
      <c r="E234" s="49"/>
      <c r="F234" s="49"/>
      <c r="G234" s="49"/>
      <c r="H234" s="49"/>
      <c r="I234" s="50"/>
    </row>
    <row r="235" spans="2:9">
      <c r="B235" s="45">
        <v>230</v>
      </c>
      <c r="C235" s="45" t="s">
        <v>335</v>
      </c>
      <c r="D235" s="48"/>
      <c r="E235" s="49"/>
      <c r="F235" s="49"/>
      <c r="G235" s="49"/>
      <c r="H235" s="49"/>
      <c r="I235" s="50"/>
    </row>
    <row r="236" spans="2:9">
      <c r="B236" s="45">
        <v>231</v>
      </c>
      <c r="C236" s="45" t="s">
        <v>336</v>
      </c>
      <c r="D236" s="48"/>
      <c r="E236" s="49"/>
      <c r="F236" s="49"/>
      <c r="G236" s="49"/>
      <c r="H236" s="49"/>
      <c r="I236" s="50"/>
    </row>
    <row r="237" spans="2:9">
      <c r="B237" s="45">
        <v>232</v>
      </c>
      <c r="C237" s="45" t="s">
        <v>337</v>
      </c>
      <c r="D237" s="48"/>
      <c r="E237" s="49"/>
      <c r="F237" s="49"/>
      <c r="G237" s="49"/>
      <c r="H237" s="49"/>
      <c r="I237" s="50"/>
    </row>
    <row r="238" spans="2:9">
      <c r="B238" s="45">
        <v>233</v>
      </c>
      <c r="C238" s="45" t="s">
        <v>338</v>
      </c>
      <c r="D238" s="48"/>
      <c r="E238" s="49"/>
      <c r="F238" s="49"/>
      <c r="G238" s="49"/>
      <c r="H238" s="49"/>
      <c r="I238" s="50"/>
    </row>
    <row r="239" spans="2:9">
      <c r="B239" s="45">
        <v>234</v>
      </c>
      <c r="C239" s="45" t="s">
        <v>339</v>
      </c>
      <c r="D239" s="48"/>
      <c r="E239" s="49"/>
      <c r="F239" s="49"/>
      <c r="G239" s="49"/>
      <c r="H239" s="49"/>
      <c r="I239" s="50"/>
    </row>
    <row r="240" spans="2:9">
      <c r="B240" s="45">
        <v>235</v>
      </c>
      <c r="C240" s="45" t="s">
        <v>340</v>
      </c>
      <c r="D240" s="48"/>
      <c r="E240" s="49"/>
      <c r="F240" s="49"/>
      <c r="G240" s="49"/>
      <c r="H240" s="49"/>
      <c r="I240" s="50"/>
    </row>
    <row r="241" spans="2:9">
      <c r="B241" s="45">
        <v>236</v>
      </c>
      <c r="C241" s="45" t="s">
        <v>341</v>
      </c>
      <c r="D241" s="48"/>
      <c r="E241" s="49"/>
      <c r="F241" s="49"/>
      <c r="G241" s="49"/>
      <c r="H241" s="49"/>
      <c r="I241" s="50"/>
    </row>
    <row r="242" spans="2:9">
      <c r="B242" s="45">
        <v>237</v>
      </c>
      <c r="C242" s="45" t="s">
        <v>342</v>
      </c>
      <c r="D242" s="48"/>
      <c r="E242" s="49"/>
      <c r="F242" s="49"/>
      <c r="G242" s="49"/>
      <c r="H242" s="49"/>
      <c r="I242" s="50"/>
    </row>
    <row r="243" spans="2:9">
      <c r="B243" s="45">
        <v>238</v>
      </c>
      <c r="C243" s="45" t="s">
        <v>343</v>
      </c>
      <c r="D243" s="48"/>
      <c r="E243" s="49"/>
      <c r="F243" s="49"/>
      <c r="G243" s="49"/>
      <c r="H243" s="49"/>
      <c r="I243" s="50"/>
    </row>
    <row r="244" spans="2:9">
      <c r="B244" s="45">
        <v>239</v>
      </c>
      <c r="C244" s="45" t="s">
        <v>344</v>
      </c>
      <c r="D244" s="48"/>
      <c r="E244" s="49"/>
      <c r="F244" s="49"/>
      <c r="G244" s="49"/>
      <c r="H244" s="49"/>
      <c r="I244" s="50"/>
    </row>
    <row r="245" spans="2:9">
      <c r="B245" s="45">
        <v>240</v>
      </c>
      <c r="C245" s="45" t="s">
        <v>345</v>
      </c>
      <c r="D245" s="48"/>
      <c r="E245" s="49"/>
      <c r="F245" s="49"/>
      <c r="G245" s="49"/>
      <c r="H245" s="49"/>
      <c r="I245" s="50"/>
    </row>
    <row r="246" spans="2:9">
      <c r="B246" s="45">
        <v>241</v>
      </c>
      <c r="C246" s="45" t="s">
        <v>346</v>
      </c>
      <c r="D246" s="48"/>
      <c r="E246" s="49"/>
      <c r="F246" s="49"/>
      <c r="G246" s="49"/>
      <c r="H246" s="49"/>
      <c r="I246" s="50"/>
    </row>
    <row r="247" spans="2:9">
      <c r="B247" s="45">
        <v>242</v>
      </c>
      <c r="C247" s="45" t="s">
        <v>348</v>
      </c>
      <c r="D247" s="48"/>
      <c r="E247" s="49"/>
      <c r="F247" s="49"/>
      <c r="G247" s="49"/>
      <c r="H247" s="49"/>
      <c r="I247" s="50"/>
    </row>
    <row r="248" spans="2:9">
      <c r="B248" s="45">
        <v>243</v>
      </c>
      <c r="C248" s="45" t="s">
        <v>349</v>
      </c>
      <c r="D248" s="48"/>
      <c r="E248" s="49"/>
      <c r="F248" s="49"/>
      <c r="G248" s="49"/>
      <c r="H248" s="49"/>
      <c r="I248" s="50"/>
    </row>
    <row r="249" spans="2:9">
      <c r="B249" s="45">
        <v>244</v>
      </c>
      <c r="C249" s="45" t="s">
        <v>350</v>
      </c>
      <c r="D249" s="48"/>
      <c r="E249" s="49"/>
      <c r="F249" s="49"/>
      <c r="G249" s="49"/>
      <c r="H249" s="49"/>
      <c r="I249" s="50"/>
    </row>
    <row r="250" spans="2:9">
      <c r="B250" s="45">
        <v>245</v>
      </c>
      <c r="C250" s="45" t="s">
        <v>351</v>
      </c>
      <c r="D250" s="48"/>
      <c r="E250" s="49"/>
      <c r="F250" s="49"/>
      <c r="G250" s="49"/>
      <c r="H250" s="49"/>
      <c r="I250" s="50"/>
    </row>
    <row r="251" spans="2:9">
      <c r="B251" s="45">
        <v>246</v>
      </c>
      <c r="C251" s="45" t="s">
        <v>352</v>
      </c>
      <c r="D251" s="48"/>
      <c r="E251" s="49"/>
      <c r="F251" s="49"/>
      <c r="G251" s="49"/>
      <c r="H251" s="49"/>
      <c r="I251" s="50"/>
    </row>
    <row r="252" spans="2:9">
      <c r="B252" s="45">
        <v>247</v>
      </c>
      <c r="C252" s="45" t="s">
        <v>353</v>
      </c>
      <c r="D252" s="48"/>
      <c r="E252" s="49"/>
      <c r="F252" s="49"/>
      <c r="G252" s="49"/>
      <c r="H252" s="49"/>
      <c r="I252" s="50"/>
    </row>
    <row r="253" spans="2:9">
      <c r="B253" s="45">
        <v>248</v>
      </c>
      <c r="C253" s="45" t="s">
        <v>354</v>
      </c>
      <c r="D253" s="48"/>
      <c r="E253" s="49"/>
      <c r="F253" s="49"/>
      <c r="G253" s="49"/>
      <c r="H253" s="49"/>
      <c r="I253" s="50"/>
    </row>
    <row r="254" spans="2:9">
      <c r="B254" s="45">
        <v>249</v>
      </c>
      <c r="C254" s="45" t="s">
        <v>355</v>
      </c>
      <c r="D254" s="48"/>
      <c r="E254" s="49"/>
      <c r="F254" s="49"/>
      <c r="G254" s="49"/>
      <c r="H254" s="49"/>
      <c r="I254" s="50"/>
    </row>
    <row r="255" spans="2:9">
      <c r="B255" s="45">
        <v>250</v>
      </c>
      <c r="C255" s="45" t="s">
        <v>356</v>
      </c>
      <c r="D255" s="48"/>
      <c r="E255" s="49"/>
      <c r="F255" s="49"/>
      <c r="G255" s="49"/>
      <c r="H255" s="49"/>
      <c r="I255" s="50"/>
    </row>
    <row r="256" spans="2:9">
      <c r="B256" s="45">
        <v>251</v>
      </c>
      <c r="C256" s="45" t="s">
        <v>357</v>
      </c>
      <c r="D256" s="48"/>
      <c r="E256" s="49"/>
      <c r="F256" s="49"/>
      <c r="G256" s="49"/>
      <c r="H256" s="49"/>
      <c r="I256" s="50"/>
    </row>
    <row r="257" spans="2:9">
      <c r="B257" s="45">
        <v>252</v>
      </c>
      <c r="C257" s="45" t="s">
        <v>358</v>
      </c>
      <c r="D257" s="48"/>
      <c r="E257" s="49"/>
      <c r="F257" s="49"/>
      <c r="G257" s="49"/>
      <c r="H257" s="49"/>
      <c r="I257" s="50"/>
    </row>
    <row r="258" spans="2:9">
      <c r="B258" s="45">
        <v>253</v>
      </c>
      <c r="C258" s="45" t="s">
        <v>359</v>
      </c>
      <c r="D258" s="48"/>
      <c r="E258" s="49"/>
      <c r="F258" s="49"/>
      <c r="G258" s="49"/>
      <c r="H258" s="49"/>
      <c r="I258" s="50"/>
    </row>
    <row r="259" spans="2:9">
      <c r="B259" s="45">
        <v>254</v>
      </c>
      <c r="C259" s="45" t="s">
        <v>361</v>
      </c>
      <c r="D259" s="48"/>
      <c r="E259" s="49"/>
      <c r="F259" s="49"/>
      <c r="G259" s="49"/>
      <c r="H259" s="49"/>
      <c r="I259" s="50"/>
    </row>
    <row r="260" spans="2:9">
      <c r="B260" s="45">
        <v>255</v>
      </c>
      <c r="C260" s="45" t="s">
        <v>362</v>
      </c>
      <c r="D260" s="48"/>
      <c r="E260" s="49"/>
      <c r="F260" s="49"/>
      <c r="G260" s="49"/>
      <c r="H260" s="49"/>
      <c r="I260" s="50"/>
    </row>
    <row r="261" spans="2:9">
      <c r="B261" s="45">
        <v>256</v>
      </c>
      <c r="C261" s="45" t="s">
        <v>363</v>
      </c>
      <c r="D261" s="48"/>
      <c r="E261" s="49"/>
      <c r="F261" s="49"/>
      <c r="G261" s="49"/>
      <c r="H261" s="49"/>
      <c r="I261" s="50"/>
    </row>
    <row r="262" spans="2:9">
      <c r="B262" s="45">
        <v>257</v>
      </c>
      <c r="C262" s="45" t="s">
        <v>364</v>
      </c>
      <c r="D262" s="48"/>
      <c r="E262" s="49"/>
      <c r="F262" s="49"/>
      <c r="G262" s="49"/>
      <c r="H262" s="49"/>
      <c r="I262" s="50"/>
    </row>
    <row r="263" spans="2:9">
      <c r="B263" s="45">
        <v>258</v>
      </c>
      <c r="C263" s="45" t="s">
        <v>365</v>
      </c>
      <c r="D263" s="48"/>
      <c r="E263" s="49"/>
      <c r="F263" s="49"/>
      <c r="G263" s="49"/>
      <c r="H263" s="49"/>
      <c r="I263" s="50"/>
    </row>
    <row r="264" spans="2:9">
      <c r="B264" s="45">
        <v>259</v>
      </c>
      <c r="C264" s="45" t="s">
        <v>366</v>
      </c>
      <c r="D264" s="48"/>
      <c r="E264" s="49"/>
      <c r="F264" s="49"/>
      <c r="G264" s="49"/>
      <c r="H264" s="49"/>
      <c r="I264" s="50"/>
    </row>
    <row r="265" spans="2:9">
      <c r="B265" s="45">
        <v>260</v>
      </c>
      <c r="C265" s="45" t="s">
        <v>367</v>
      </c>
      <c r="D265" s="48"/>
      <c r="E265" s="49"/>
      <c r="F265" s="49"/>
      <c r="G265" s="49"/>
      <c r="H265" s="49"/>
      <c r="I265" s="50"/>
    </row>
    <row r="266" spans="2:9">
      <c r="B266" s="45">
        <v>261</v>
      </c>
      <c r="C266" s="45" t="s">
        <v>368</v>
      </c>
      <c r="D266" s="48"/>
      <c r="E266" s="49"/>
      <c r="F266" s="49"/>
      <c r="G266" s="49"/>
      <c r="H266" s="49"/>
      <c r="I266" s="50"/>
    </row>
    <row r="267" spans="2:9">
      <c r="B267" s="45">
        <v>262</v>
      </c>
      <c r="C267" s="45" t="s">
        <v>369</v>
      </c>
      <c r="D267" s="48"/>
      <c r="E267" s="49"/>
      <c r="F267" s="49"/>
      <c r="G267" s="49"/>
      <c r="H267" s="49"/>
      <c r="I267" s="50"/>
    </row>
    <row r="268" spans="2:9">
      <c r="B268" s="45">
        <v>263</v>
      </c>
      <c r="C268" s="45" t="s">
        <v>370</v>
      </c>
      <c r="D268" s="48"/>
      <c r="E268" s="49"/>
      <c r="F268" s="49"/>
      <c r="G268" s="49"/>
      <c r="H268" s="49"/>
      <c r="I268" s="50"/>
    </row>
    <row r="269" spans="2:9">
      <c r="B269" s="45">
        <v>264</v>
      </c>
      <c r="C269" s="45" t="s">
        <v>371</v>
      </c>
      <c r="D269" s="48"/>
      <c r="E269" s="49"/>
      <c r="F269" s="49"/>
      <c r="G269" s="49"/>
      <c r="H269" s="49"/>
      <c r="I269" s="50"/>
    </row>
    <row r="270" spans="2:9">
      <c r="B270" s="56" t="s">
        <v>80</v>
      </c>
      <c r="C270" s="55"/>
      <c r="D270" s="51"/>
      <c r="E270" s="52"/>
      <c r="F270" s="52"/>
      <c r="G270" s="52"/>
      <c r="H270" s="52"/>
      <c r="I270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rennerstabel</vt:lpstr>
      <vt:lpstr>Bekijken</vt:lpstr>
      <vt:lpstr>inschrijfformulier</vt:lpstr>
      <vt:lpstr>Deelnemers</vt:lpstr>
      <vt:lpstr>individueleranglijst</vt:lpstr>
      <vt:lpstr>ploegenranglijst</vt:lpstr>
      <vt:lpstr>zoeken op dag en eind succes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Meerkerk</dc:creator>
  <cp:lastModifiedBy>Meerkerk</cp:lastModifiedBy>
  <dcterms:created xsi:type="dcterms:W3CDTF">2015-06-20T17:44:14Z</dcterms:created>
  <dcterms:modified xsi:type="dcterms:W3CDTF">2015-07-26T18:36:06Z</dcterms:modified>
</cp:coreProperties>
</file>